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 Depto III\24. PEX Hidalgo y Tlaxcala\02. PEX HIDALGO\3_Premisas_PP_actualizado\"/>
    </mc:Choice>
  </mc:AlternateContent>
  <xr:revisionPtr revIDLastSave="0" documentId="13_ncr:1_{A5472287-DB85-4092-82A0-D1084529A125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remisas PEX (41 min)" sheetId="1" state="hidden" r:id="rId1"/>
    <sheet name="Cálculo PEX 70-30 (41 min)" sheetId="2" r:id="rId2"/>
    <sheet name="Modelo PEX Campaña 0CI 16 días" sheetId="3" r:id="rId3"/>
  </sheets>
  <definedNames>
    <definedName name="_xlnm._FilterDatabase" localSheetId="2" hidden="1">'Modelo PEX Campaña 0CI 16 días'!$A$6:$AE$36</definedName>
    <definedName name="_xlnm.Print_Area" localSheetId="1">'Cálculo PEX 70-30 (41 min)'!$A$1:$H$16</definedName>
    <definedName name="_xlnm.Print_Area" localSheetId="2">'Modelo PEX Campaña 0CI 16 días'!$A$4:$A$36</definedName>
    <definedName name="_xlnm.Print_Area" localSheetId="0">'Premisas PEX (41 min)'!$A$1:$G$25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G4" i="2" l="1"/>
  <c r="G5" i="2"/>
  <c r="G6" i="2"/>
  <c r="G7" i="2"/>
  <c r="G8" i="2"/>
  <c r="G9" i="2"/>
  <c r="G10" i="2"/>
  <c r="F4" i="2"/>
  <c r="E5" i="2"/>
  <c r="E6" i="2"/>
  <c r="E7" i="2"/>
  <c r="E8" i="2"/>
  <c r="E9" i="2"/>
  <c r="E10" i="2"/>
  <c r="E4" i="2"/>
  <c r="J43" i="1" l="1"/>
  <c r="K37" i="1" s="1"/>
  <c r="J32" i="1"/>
  <c r="K25" i="1" s="1"/>
  <c r="C93" i="3"/>
  <c r="C94" i="3"/>
  <c r="C95" i="3"/>
  <c r="C96" i="3"/>
  <c r="C97" i="3"/>
  <c r="C98" i="3"/>
  <c r="C99" i="3"/>
  <c r="C100" i="3"/>
  <c r="C92" i="3"/>
  <c r="K24" i="1" l="1"/>
  <c r="K31" i="1"/>
  <c r="K42" i="1"/>
  <c r="K30" i="1"/>
  <c r="K36" i="1"/>
  <c r="K41" i="1"/>
  <c r="K29" i="1"/>
  <c r="K39" i="1"/>
  <c r="K27" i="1"/>
  <c r="K40" i="1"/>
  <c r="K28" i="1"/>
  <c r="K38" i="1"/>
  <c r="K26" i="1"/>
  <c r="J20" i="1" l="1"/>
  <c r="K32" i="1" l="1"/>
  <c r="A1" i="2"/>
  <c r="K43" i="1" l="1"/>
  <c r="F6" i="1"/>
  <c r="G6" i="1" l="1"/>
  <c r="E3" i="2" s="1"/>
  <c r="B10" i="2" l="1"/>
  <c r="B3" i="2"/>
  <c r="B7" i="2"/>
  <c r="B5" i="2"/>
  <c r="B4" i="2"/>
  <c r="J6" i="1"/>
  <c r="B8" i="2"/>
  <c r="B2" i="2"/>
  <c r="J5" i="1"/>
  <c r="B9" i="2"/>
  <c r="B6" i="2"/>
  <c r="J7" i="1"/>
  <c r="J8" i="1" s="1"/>
  <c r="K5" i="1"/>
  <c r="K6" i="1" s="1"/>
  <c r="K7" i="1" s="1"/>
  <c r="K9" i="1" s="1"/>
  <c r="B12" i="2" l="1"/>
  <c r="J9" i="1" s="1"/>
  <c r="D99" i="3" l="1"/>
  <c r="C101" i="3" l="1"/>
  <c r="K16" i="1" l="1"/>
  <c r="D14" i="1" s="1"/>
  <c r="D7" i="2" s="1"/>
  <c r="K18" i="1"/>
  <c r="K19" i="1"/>
  <c r="K14" i="1"/>
  <c r="K17" i="1"/>
  <c r="D15" i="1"/>
  <c r="D8" i="2" s="1"/>
  <c r="K15" i="1"/>
  <c r="D13" i="1" s="1"/>
  <c r="D6" i="2" s="1"/>
  <c r="K13" i="1"/>
  <c r="K12" i="1"/>
  <c r="D16" i="1" l="1"/>
  <c r="D9" i="2" s="1"/>
  <c r="H9" i="2" s="1"/>
  <c r="K20" i="1"/>
  <c r="C19" i="1"/>
  <c r="D11" i="1"/>
  <c r="D4" i="2" s="1"/>
  <c r="D17" i="1"/>
  <c r="D10" i="2" s="1"/>
  <c r="D12" i="1"/>
  <c r="D5" i="2" s="1"/>
  <c r="H6" i="2"/>
  <c r="H8" i="2"/>
  <c r="H7" i="2"/>
  <c r="F12" i="2" l="1"/>
  <c r="B96" i="3"/>
  <c r="D96" i="3" s="1"/>
  <c r="E15" i="1"/>
  <c r="E13" i="1"/>
  <c r="B94" i="3"/>
  <c r="D94" i="3" s="1"/>
  <c r="H5" i="2"/>
  <c r="H10" i="2"/>
  <c r="B97" i="3"/>
  <c r="D97" i="3" s="1"/>
  <c r="E16" i="1"/>
  <c r="D19" i="1"/>
  <c r="B95" i="3"/>
  <c r="D95" i="3" s="1"/>
  <c r="E14" i="1"/>
  <c r="E12" i="1" l="1"/>
  <c r="B93" i="3"/>
  <c r="D93" i="3" s="1"/>
  <c r="D12" i="2"/>
  <c r="B98" i="3"/>
  <c r="D98" i="3" s="1"/>
  <c r="E17" i="1"/>
  <c r="G12" i="2" l="1"/>
  <c r="E12" i="2"/>
  <c r="H4" i="2" l="1"/>
  <c r="H12" i="2" s="1"/>
  <c r="B92" i="3"/>
  <c r="E11" i="1" l="1"/>
  <c r="E19" i="1" s="1"/>
  <c r="E21" i="1" s="1"/>
  <c r="C15" i="2" s="1"/>
  <c r="B100" i="3" s="1"/>
  <c r="D100" i="3" s="1"/>
  <c r="D92" i="3"/>
  <c r="D101" i="3" l="1"/>
  <c r="B101" i="3"/>
</calcChain>
</file>

<file path=xl/sharedStrings.xml><?xml version="1.0" encoding="utf-8"?>
<sst xmlns="http://schemas.openxmlformats.org/spreadsheetml/2006/main" count="1417" uniqueCount="63">
  <si>
    <t>ENTIDAD</t>
  </si>
  <si>
    <t>FASE O ESCENARIO</t>
  </si>
  <si>
    <t>Validaciones</t>
  </si>
  <si>
    <t>DÍAS</t>
  </si>
  <si>
    <t>MINUTOS</t>
  </si>
  <si>
    <t>PROMOCIONALES DIARIOS</t>
  </si>
  <si>
    <t>PROMOCIONALES PERIODO</t>
  </si>
  <si>
    <t>PORCENTAJE MÍNIMO</t>
  </si>
  <si>
    <t>Núm. de PP:</t>
  </si>
  <si>
    <t>Sobrantes del 30%</t>
  </si>
  <si>
    <t>PARTIDOS</t>
  </si>
  <si>
    <t>PORCENTAJE DE VOTACIÓN</t>
  </si>
  <si>
    <t>PORCENTAJE CORRESPONDIENTE AL 70%</t>
  </si>
  <si>
    <t>PROMOCIONALES CAMPAÑA</t>
  </si>
  <si>
    <t>TABLA DE RESULTADOS DE LA VOTACIÓN NACIONAL EMITIDA DIPUTACIONES DE MAYORÍA RELATIVA (FEDERAL 23-24)</t>
  </si>
  <si>
    <t xml:space="preserve">PAN </t>
  </si>
  <si>
    <t>PARTICIPANTES</t>
  </si>
  <si>
    <t>VOTACION</t>
  </si>
  <si>
    <t>PORCENTAJE</t>
  </si>
  <si>
    <t>PRI</t>
  </si>
  <si>
    <t>PAN</t>
  </si>
  <si>
    <t>PRD</t>
  </si>
  <si>
    <t>PT</t>
  </si>
  <si>
    <t>PVEM</t>
  </si>
  <si>
    <t>MC</t>
  </si>
  <si>
    <t>MORENA</t>
  </si>
  <si>
    <t>CI</t>
  </si>
  <si>
    <t>TOTAL</t>
  </si>
  <si>
    <t>VOTACIÓN NACIONAL EMITIDA DIPUTACIONES MAYORÍA RELATIVA</t>
  </si>
  <si>
    <t>Promocionales sobrantes para el INE:</t>
  </si>
  <si>
    <t>Promocionales que le corresponde a cada partido político
(A + C)</t>
  </si>
  <si>
    <t>Fracciones de promocionales sobrantes del 30% igualitario</t>
  </si>
  <si>
    <t>Fracciones de promocionales sobrantes del 70% proporcional</t>
  </si>
  <si>
    <t>Partido Acción Nacional</t>
  </si>
  <si>
    <t>Partido Revolucionario Institucional</t>
  </si>
  <si>
    <t>Partido del Trabajo</t>
  </si>
  <si>
    <t>Partido Verde Ecologista de México</t>
  </si>
  <si>
    <t>Movimiento Ciudadano</t>
  </si>
  <si>
    <t>CAMPAÑA 0 CI</t>
  </si>
  <si>
    <t>N° Promocional</t>
  </si>
  <si>
    <t>INE</t>
  </si>
  <si>
    <t>Partido</t>
  </si>
  <si>
    <t>Promocionales</t>
  </si>
  <si>
    <t>Conteo</t>
  </si>
  <si>
    <t>Diferencia</t>
  </si>
  <si>
    <t>SORTEO</t>
  </si>
  <si>
    <t>Partido político</t>
  </si>
  <si>
    <t>morena</t>
  </si>
  <si>
    <t>Candidaturas independientes</t>
  </si>
  <si>
    <t>HIDALGO</t>
  </si>
  <si>
    <t>Nueva Alianza Hidalgo</t>
  </si>
  <si>
    <t>NA</t>
  </si>
  <si>
    <t>PAN-L</t>
  </si>
  <si>
    <t>PRI-L</t>
  </si>
  <si>
    <t>MORENA-L</t>
  </si>
  <si>
    <t>NA-L</t>
  </si>
  <si>
    <t>MC-L</t>
  </si>
  <si>
    <t>PVEM-L</t>
  </si>
  <si>
    <t>PT-L</t>
  </si>
  <si>
    <t>C.I.-L</t>
  </si>
  <si>
    <t>Porcentaje correspondiente al 70%
(resultados de la última elección de Diputaciones Locales)</t>
  </si>
  <si>
    <t>Promocionales aplicando la cláusula de maximización
(Art. 15, numeral 12 del RRTME)</t>
  </si>
  <si>
    <t>PROCESO ELECTORAL LOCAL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</si>
</sst>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"/>
    <numFmt numFmtId="166" formatCode="dd"/>
    <numFmt numFmtId="167" formatCode="mmm"/>
    <numFmt numFmtId="168" formatCode="ddd"/>
    <numFmt numFmtId="169" formatCode="0.0000000000"/>
    <numFmt numFmtId="170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D2288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1"/>
      <color rgb="FFFFFF66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F5FA"/>
      <name val="Arial"/>
      <family val="2"/>
    </font>
    <font>
      <b/>
      <sz val="15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bgColor theme="0" tint="-0.249977111117893"/>
      </patternFill>
    </fill>
    <fill>
      <patternFill patternType="solid">
        <fgColor rgb="FFD500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rgb="FF00478E"/>
        <bgColor indexed="64"/>
      </patternFill>
    </fill>
    <fill>
      <patternFill patternType="solid">
        <fgColor rgb="FF00B140"/>
        <bgColor indexed="64"/>
      </patternFill>
    </fill>
    <fill>
      <patternFill patternType="solid">
        <fgColor rgb="FFF78E1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130A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89C"/>
      </patternFill>
    </fill>
    <fill>
      <patternFill patternType="solid">
        <fgColor rgb="FF00478E"/>
      </patternFill>
    </fill>
    <fill>
      <patternFill patternType="solid">
        <fgColor rgb="FFAF2730"/>
      </patternFill>
    </fill>
    <fill>
      <patternFill patternType="solid">
        <fgColor rgb="FFF78E1E"/>
      </patternFill>
    </fill>
    <fill>
      <patternFill patternType="solid">
        <fgColor rgb="FF00B141"/>
      </patternFill>
    </fill>
    <fill>
      <patternFill patternType="solid">
        <fgColor rgb="FF009AA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15" fillId="0" borderId="0"/>
  </cellStyleXfs>
  <cellXfs count="88">
    <xf numFmtId="0" fontId="0" fillId="0" borderId="0" xfId="0"/>
    <xf numFmtId="0" fontId="2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6" fontId="6" fillId="6" borderId="1" xfId="0" applyNumberFormat="1" applyFont="1" applyFill="1" applyBorder="1" applyAlignment="1">
      <alignment horizontal="center" vertical="center"/>
    </xf>
    <xf numFmtId="167" fontId="6" fillId="6" borderId="1" xfId="0" applyNumberFormat="1" applyFont="1" applyFill="1" applyBorder="1" applyAlignment="1">
      <alignment horizontal="center" vertical="center"/>
    </xf>
    <xf numFmtId="168" fontId="6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170" fontId="6" fillId="14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vertical="center" wrapText="1"/>
    </xf>
    <xf numFmtId="3" fontId="6" fillId="15" borderId="1" xfId="0" applyNumberFormat="1" applyFont="1" applyFill="1" applyBorder="1" applyAlignment="1">
      <alignment vertical="center"/>
    </xf>
    <xf numFmtId="169" fontId="6" fillId="15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64" fontId="9" fillId="4" borderId="2" xfId="0" applyNumberFormat="1" applyFont="1" applyFill="1" applyBorder="1" applyAlignment="1">
      <alignment vertical="center" wrapText="1"/>
    </xf>
    <xf numFmtId="164" fontId="9" fillId="4" borderId="5" xfId="0" applyNumberFormat="1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17" borderId="1" xfId="0" applyFill="1" applyBorder="1"/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vertical="center"/>
    </xf>
    <xf numFmtId="0" fontId="13" fillId="16" borderId="1" xfId="0" applyFont="1" applyFill="1" applyBorder="1" applyAlignment="1">
      <alignment horizontal="center" vertical="center"/>
    </xf>
    <xf numFmtId="3" fontId="6" fillId="18" borderId="1" xfId="0" applyNumberFormat="1" applyFont="1" applyFill="1" applyBorder="1" applyAlignment="1">
      <alignment vertical="center"/>
    </xf>
    <xf numFmtId="0" fontId="16" fillId="19" borderId="1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 vertical="center"/>
    </xf>
    <xf numFmtId="0" fontId="13" fillId="21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3" fillId="22" borderId="1" xfId="0" applyFont="1" applyFill="1" applyBorder="1" applyAlignment="1">
      <alignment horizontal="center" vertical="center"/>
    </xf>
    <xf numFmtId="0" fontId="13" fillId="2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0" fontId="13" fillId="24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 2" xfId="3" xr:uid="{B2B9A6A5-9B43-446B-BEB8-B516D4D4495B}"/>
    <cellStyle name="Normal 2 2 2 2" xfId="1" xr:uid="{00000000-0005-0000-0000-000001000000}"/>
    <cellStyle name="Normal 4 3 3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5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zoomScale="80" zoomScaleNormal="80" zoomScaleSheetLayoutView="130" workbookViewId="0">
      <selection activeCell="G8" sqref="G8"/>
    </sheetView>
  </sheetViews>
  <sheetFormatPr baseColWidth="10" defaultColWidth="11.5546875" defaultRowHeight="13.8" x14ac:dyDescent="0.25"/>
  <cols>
    <col min="1" max="1" width="3.109375" style="9" customWidth="1"/>
    <col min="2" max="2" width="15.33203125" style="1" customWidth="1"/>
    <col min="3" max="3" width="21.109375" style="1" customWidth="1"/>
    <col min="4" max="7" width="23.6640625" style="1" customWidth="1"/>
    <col min="8" max="8" width="14.44140625" style="1" bestFit="1" customWidth="1"/>
    <col min="9" max="9" width="45.109375" style="1" bestFit="1" customWidth="1"/>
    <col min="10" max="10" width="15.5546875" style="1" customWidth="1"/>
    <col min="11" max="11" width="22.109375" style="1" customWidth="1"/>
    <col min="12" max="16384" width="11.5546875" style="1"/>
  </cols>
  <sheetData>
    <row r="1" spans="2:12" ht="19.95" customHeight="1" x14ac:dyDescent="0.25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19.95" customHeight="1" x14ac:dyDescent="0.25">
      <c r="B2" s="6" t="s">
        <v>0</v>
      </c>
      <c r="C2" s="46" t="s">
        <v>49</v>
      </c>
      <c r="D2" s="48"/>
      <c r="E2" s="72"/>
      <c r="F2" s="72"/>
      <c r="G2" s="72"/>
      <c r="H2" s="48"/>
      <c r="I2" s="48"/>
      <c r="J2" s="48"/>
      <c r="K2" s="48"/>
      <c r="L2" s="48"/>
    </row>
    <row r="3" spans="2:12" ht="19.95" customHeight="1" x14ac:dyDescent="0.25">
      <c r="B3" s="48"/>
      <c r="C3" s="48"/>
      <c r="D3" s="48"/>
      <c r="E3" s="48"/>
      <c r="F3" s="48"/>
      <c r="G3" s="48"/>
      <c r="H3" s="44"/>
      <c r="I3" s="44"/>
      <c r="J3" s="44"/>
      <c r="K3" s="44"/>
      <c r="L3" s="48"/>
    </row>
    <row r="4" spans="2:12" ht="33.6" customHeight="1" x14ac:dyDescent="0.25">
      <c r="B4" s="73" t="s">
        <v>1</v>
      </c>
      <c r="C4" s="74"/>
      <c r="D4" s="73" t="s">
        <v>62</v>
      </c>
      <c r="E4" s="73"/>
      <c r="F4" s="73"/>
      <c r="G4" s="73"/>
      <c r="H4" s="44"/>
      <c r="I4" s="77" t="s">
        <v>2</v>
      </c>
      <c r="J4" s="78"/>
      <c r="K4" s="79"/>
      <c r="L4" s="48"/>
    </row>
    <row r="5" spans="2:12" ht="33.6" customHeight="1" x14ac:dyDescent="0.25">
      <c r="B5" s="73"/>
      <c r="C5" s="74"/>
      <c r="D5" s="10" t="s">
        <v>3</v>
      </c>
      <c r="E5" s="10" t="s">
        <v>4</v>
      </c>
      <c r="F5" s="10" t="s">
        <v>5</v>
      </c>
      <c r="G5" s="10" t="s">
        <v>6</v>
      </c>
      <c r="H5" s="44"/>
      <c r="I5" s="33">
        <v>0.3</v>
      </c>
      <c r="J5" s="49">
        <f>G6*0.3</f>
        <v>393.59999999999997</v>
      </c>
      <c r="K5" s="46">
        <f>J5/G8</f>
        <v>56.228571428571421</v>
      </c>
      <c r="L5" s="48"/>
    </row>
    <row r="6" spans="2:12" ht="19.95" customHeight="1" x14ac:dyDescent="0.25">
      <c r="B6" s="74">
        <v>3</v>
      </c>
      <c r="C6" s="74"/>
      <c r="D6" s="50">
        <v>16</v>
      </c>
      <c r="E6" s="50">
        <v>41</v>
      </c>
      <c r="F6" s="50">
        <f>E6*2</f>
        <v>82</v>
      </c>
      <c r="G6" s="50">
        <f>D6*F6</f>
        <v>1312</v>
      </c>
      <c r="H6" s="44"/>
      <c r="I6" s="33">
        <v>0.7</v>
      </c>
      <c r="J6" s="49">
        <f>G6*0.7</f>
        <v>918.4</v>
      </c>
      <c r="K6" s="34">
        <f>TRUNC(K5)</f>
        <v>56</v>
      </c>
      <c r="L6" s="48"/>
    </row>
    <row r="7" spans="2:12" ht="19.95" customHeight="1" x14ac:dyDescent="0.25">
      <c r="B7" s="48"/>
      <c r="C7" s="48"/>
      <c r="D7" s="48"/>
      <c r="E7" s="48"/>
      <c r="F7" s="48"/>
      <c r="G7" s="48"/>
      <c r="H7" s="44"/>
      <c r="I7" s="44"/>
      <c r="J7" s="49">
        <f>SUM(J5:J6)</f>
        <v>1312</v>
      </c>
      <c r="K7" s="34">
        <f>K6*G8</f>
        <v>392</v>
      </c>
      <c r="L7" s="48"/>
    </row>
    <row r="8" spans="2:12" ht="19.95" customHeight="1" x14ac:dyDescent="0.25">
      <c r="B8" s="75" t="s">
        <v>7</v>
      </c>
      <c r="C8" s="76"/>
      <c r="D8" s="46">
        <v>3</v>
      </c>
      <c r="E8" s="48"/>
      <c r="F8" s="46" t="s">
        <v>8</v>
      </c>
      <c r="G8" s="26">
        <v>7</v>
      </c>
      <c r="H8" s="44"/>
      <c r="I8" s="44"/>
      <c r="J8" s="46" t="b">
        <f>G6=J7</f>
        <v>1</v>
      </c>
      <c r="K8" s="46" t="s">
        <v>9</v>
      </c>
      <c r="L8" s="48"/>
    </row>
    <row r="9" spans="2:12" ht="19.95" customHeight="1" x14ac:dyDescent="0.25">
      <c r="B9" s="48"/>
      <c r="C9" s="48"/>
      <c r="D9" s="48"/>
      <c r="E9" s="48"/>
      <c r="F9" s="48"/>
      <c r="G9" s="48"/>
      <c r="H9" s="44"/>
      <c r="I9" s="44"/>
      <c r="J9" s="46" t="b">
        <f>K7='Cálculo PEX 70-30 (41 min)'!B12</f>
        <v>1</v>
      </c>
      <c r="K9" s="35">
        <f>J5-K7</f>
        <v>1.5999999999999659</v>
      </c>
      <c r="L9" s="48"/>
    </row>
    <row r="10" spans="2:12" ht="44.4" customHeight="1" x14ac:dyDescent="0.25">
      <c r="B10" s="11" t="s">
        <v>10</v>
      </c>
      <c r="C10" s="10" t="s">
        <v>11</v>
      </c>
      <c r="D10" s="10" t="s">
        <v>12</v>
      </c>
      <c r="E10" s="10" t="s">
        <v>13</v>
      </c>
      <c r="F10" s="48"/>
      <c r="G10" s="48"/>
      <c r="H10" s="44"/>
      <c r="I10" s="68" t="s">
        <v>14</v>
      </c>
      <c r="J10" s="68"/>
      <c r="K10" s="68"/>
      <c r="L10" s="48"/>
    </row>
    <row r="11" spans="2:12" ht="44.4" customHeight="1" x14ac:dyDescent="0.25">
      <c r="B11" s="4" t="s">
        <v>15</v>
      </c>
      <c r="C11" s="12">
        <v>9.8562785126632413</v>
      </c>
      <c r="D11" s="12">
        <f t="shared" ref="D11:D17" si="0">IF(C11&gt;=$D$8,(C11*100)/SUMIF($C$11:$C$17,CONCATENATE("&gt;=",$D$8)),0)</f>
        <v>10.664810380078377</v>
      </c>
      <c r="E11" s="46">
        <f>'Cálculo PEX 70-30 (41 min)'!H4</f>
        <v>153</v>
      </c>
      <c r="F11" s="48"/>
      <c r="G11" s="48"/>
      <c r="H11" s="44"/>
      <c r="I11" s="11" t="s">
        <v>16</v>
      </c>
      <c r="J11" s="11" t="s">
        <v>17</v>
      </c>
      <c r="K11" s="11" t="s">
        <v>18</v>
      </c>
      <c r="L11" s="48"/>
    </row>
    <row r="12" spans="2:12" ht="18" customHeight="1" x14ac:dyDescent="0.25">
      <c r="B12" s="4" t="s">
        <v>19</v>
      </c>
      <c r="C12" s="12">
        <v>32.065128820540174</v>
      </c>
      <c r="D12" s="12">
        <f t="shared" si="0"/>
        <v>34.695500765779876</v>
      </c>
      <c r="E12" s="46">
        <f>'Cálculo PEX 70-30 (41 min)'!H5</f>
        <v>374</v>
      </c>
      <c r="F12" s="48"/>
      <c r="G12" s="48"/>
      <c r="H12" s="44"/>
      <c r="I12" s="31" t="s">
        <v>20</v>
      </c>
      <c r="J12" s="32">
        <v>86485</v>
      </c>
      <c r="K12" s="51">
        <f t="shared" ref="K12:K19" si="1">J12*100/$J$20</f>
        <v>9.468531652277111</v>
      </c>
      <c r="L12" s="48"/>
    </row>
    <row r="13" spans="2:12" ht="18" customHeight="1" x14ac:dyDescent="0.25">
      <c r="B13" s="4" t="s">
        <v>22</v>
      </c>
      <c r="C13" s="12">
        <v>2.6310001242220453</v>
      </c>
      <c r="D13" s="12">
        <f t="shared" si="0"/>
        <v>0</v>
      </c>
      <c r="E13" s="46">
        <f>'Cálculo PEX 70-30 (41 min)'!H6</f>
        <v>56</v>
      </c>
      <c r="F13" s="48"/>
      <c r="G13" s="48"/>
      <c r="H13" s="44"/>
      <c r="I13" s="31" t="s">
        <v>19</v>
      </c>
      <c r="J13" s="32">
        <v>281359</v>
      </c>
      <c r="K13" s="51">
        <f t="shared" si="1"/>
        <v>30.803683842898028</v>
      </c>
      <c r="L13" s="48"/>
    </row>
    <row r="14" spans="2:12" ht="18" customHeight="1" x14ac:dyDescent="0.25">
      <c r="B14" s="4" t="s">
        <v>23</v>
      </c>
      <c r="C14" s="12">
        <v>2.4585708082752395</v>
      </c>
      <c r="D14" s="12">
        <f t="shared" si="0"/>
        <v>0</v>
      </c>
      <c r="E14" s="46">
        <f>'Cálculo PEX 70-30 (41 min)'!H7</f>
        <v>56</v>
      </c>
      <c r="F14" s="48"/>
      <c r="G14" s="48"/>
      <c r="H14" s="44"/>
      <c r="I14" s="31" t="s">
        <v>21</v>
      </c>
      <c r="J14" s="53">
        <v>35933</v>
      </c>
      <c r="K14" s="51">
        <f t="shared" si="1"/>
        <v>3.9340087629215867</v>
      </c>
      <c r="L14" s="48"/>
    </row>
    <row r="15" spans="2:12" ht="18" customHeight="1" x14ac:dyDescent="0.25">
      <c r="B15" s="4" t="s">
        <v>24</v>
      </c>
      <c r="C15" s="12">
        <v>2.4917346753872822</v>
      </c>
      <c r="D15" s="12">
        <f t="shared" si="0"/>
        <v>0</v>
      </c>
      <c r="E15" s="46">
        <f>'Cálculo PEX 70-30 (41 min)'!H8</f>
        <v>56</v>
      </c>
      <c r="F15" s="48"/>
      <c r="G15" s="48"/>
      <c r="H15" s="44"/>
      <c r="I15" s="31" t="s">
        <v>22</v>
      </c>
      <c r="J15" s="32">
        <v>23086</v>
      </c>
      <c r="K15" s="51">
        <f t="shared" si="1"/>
        <v>2.5274963487826723</v>
      </c>
      <c r="L15" s="48"/>
    </row>
    <row r="16" spans="2:12" ht="18" customHeight="1" x14ac:dyDescent="0.25">
      <c r="B16" s="4" t="s">
        <v>25</v>
      </c>
      <c r="C16" s="12">
        <v>44.893277308051296</v>
      </c>
      <c r="D16" s="12">
        <f t="shared" si="0"/>
        <v>48.575970049498224</v>
      </c>
      <c r="E16" s="46">
        <f>'Cálculo PEX 70-30 (41 min)'!H9</f>
        <v>502</v>
      </c>
      <c r="F16" s="48"/>
      <c r="G16" s="48"/>
      <c r="H16" s="44"/>
      <c r="I16" s="31" t="s">
        <v>23</v>
      </c>
      <c r="J16" s="32">
        <v>21573</v>
      </c>
      <c r="K16" s="51">
        <f t="shared" si="1"/>
        <v>2.3618504172350594</v>
      </c>
      <c r="L16" s="48"/>
    </row>
    <row r="17" spans="2:12" ht="18" customHeight="1" x14ac:dyDescent="0.25">
      <c r="B17" s="4" t="s">
        <v>51</v>
      </c>
      <c r="C17" s="12">
        <v>5.6040097508607216</v>
      </c>
      <c r="D17" s="12">
        <f t="shared" si="0"/>
        <v>6.0637188046435115</v>
      </c>
      <c r="E17" s="46">
        <f>'Cálculo PEX 70-30 (41 min)'!H10</f>
        <v>111</v>
      </c>
      <c r="F17" s="48"/>
      <c r="G17" s="48"/>
      <c r="H17" s="44"/>
      <c r="I17" s="31" t="s">
        <v>24</v>
      </c>
      <c r="J17" s="32">
        <v>21864</v>
      </c>
      <c r="K17" s="51">
        <f t="shared" si="1"/>
        <v>2.3937096149087909</v>
      </c>
      <c r="L17" s="48"/>
    </row>
    <row r="18" spans="2:12" ht="18" customHeight="1" x14ac:dyDescent="0.25">
      <c r="B18" s="4" t="s">
        <v>26</v>
      </c>
      <c r="C18" s="40"/>
      <c r="D18" s="41"/>
      <c r="E18" s="42"/>
      <c r="F18" s="48"/>
      <c r="G18" s="48"/>
      <c r="H18" s="44"/>
      <c r="I18" s="31" t="s">
        <v>25</v>
      </c>
      <c r="J18" s="32">
        <v>393921</v>
      </c>
      <c r="K18" s="51">
        <f t="shared" si="1"/>
        <v>43.127171844789871</v>
      </c>
      <c r="L18" s="48"/>
    </row>
    <row r="19" spans="2:12" ht="18" customHeight="1" x14ac:dyDescent="0.25">
      <c r="B19" s="6" t="s">
        <v>27</v>
      </c>
      <c r="C19" s="13">
        <f>SUM(C11:C18)</f>
        <v>100.00000000000001</v>
      </c>
      <c r="D19" s="7">
        <f>SUM(D11:D18)</f>
        <v>100</v>
      </c>
      <c r="E19" s="11">
        <f>SUM(E11:E18)</f>
        <v>1308</v>
      </c>
      <c r="F19" s="48"/>
      <c r="G19" s="48"/>
      <c r="H19" s="44"/>
      <c r="I19" s="39" t="s">
        <v>51</v>
      </c>
      <c r="J19" s="32">
        <v>49173</v>
      </c>
      <c r="K19" s="51">
        <f t="shared" si="1"/>
        <v>5.3835475161868809</v>
      </c>
      <c r="L19" s="48"/>
    </row>
    <row r="20" spans="2:12" ht="37.950000000000003" customHeight="1" x14ac:dyDescent="0.25">
      <c r="B20" s="48"/>
      <c r="C20" s="48"/>
      <c r="D20" s="48"/>
      <c r="E20" s="48"/>
      <c r="F20" s="48"/>
      <c r="G20" s="48"/>
      <c r="H20" s="44"/>
      <c r="I20" s="36" t="s">
        <v>28</v>
      </c>
      <c r="J20" s="37">
        <f>SUM(J12:J19)</f>
        <v>913394</v>
      </c>
      <c r="K20" s="38">
        <f>SUM(K12:K19)</f>
        <v>100</v>
      </c>
      <c r="L20" s="48"/>
    </row>
    <row r="21" spans="2:12" ht="23.4" customHeight="1" x14ac:dyDescent="0.25">
      <c r="B21" s="69" t="s">
        <v>29</v>
      </c>
      <c r="C21" s="70"/>
      <c r="D21" s="71"/>
      <c r="E21" s="8">
        <f>G6-E19</f>
        <v>4</v>
      </c>
      <c r="F21" s="48"/>
      <c r="G21" s="48"/>
      <c r="H21" s="44"/>
      <c r="L21" s="48"/>
    </row>
    <row r="22" spans="2:12" ht="19.95" customHeight="1" x14ac:dyDescent="0.25">
      <c r="F22" s="48"/>
      <c r="G22" s="14"/>
      <c r="H22" s="44"/>
      <c r="I22" s="68" t="s">
        <v>14</v>
      </c>
      <c r="J22" s="68"/>
      <c r="K22" s="68"/>
      <c r="L22" s="48"/>
    </row>
    <row r="23" spans="2:12" ht="19.95" customHeight="1" x14ac:dyDescent="0.25">
      <c r="B23" s="44"/>
      <c r="C23" s="44"/>
      <c r="D23" s="44"/>
      <c r="E23" s="44"/>
      <c r="F23" s="44"/>
      <c r="G23" s="14"/>
      <c r="H23" s="48"/>
      <c r="I23" s="11" t="s">
        <v>16</v>
      </c>
      <c r="J23" s="11" t="s">
        <v>17</v>
      </c>
      <c r="K23" s="11" t="s">
        <v>18</v>
      </c>
      <c r="L23" s="48"/>
    </row>
    <row r="24" spans="2:12" ht="19.95" customHeight="1" x14ac:dyDescent="0.25">
      <c r="B24" s="44"/>
      <c r="C24" s="44"/>
      <c r="D24" s="44"/>
      <c r="E24" s="44"/>
      <c r="F24" s="44"/>
      <c r="G24" s="44"/>
      <c r="H24" s="44"/>
      <c r="I24" s="31" t="s">
        <v>20</v>
      </c>
      <c r="J24" s="32">
        <v>86485</v>
      </c>
      <c r="K24" s="51">
        <f>J24*100/$J$32</f>
        <v>9.8562785126632413</v>
      </c>
      <c r="L24" s="44"/>
    </row>
    <row r="25" spans="2:12" ht="19.95" customHeight="1" x14ac:dyDescent="0.25">
      <c r="F25" s="44"/>
      <c r="G25" s="44"/>
      <c r="H25" s="44"/>
      <c r="I25" s="31" t="s">
        <v>19</v>
      </c>
      <c r="J25" s="32">
        <v>281359</v>
      </c>
      <c r="K25" s="51">
        <f t="shared" ref="K25:K31" si="2">J25*100/$J$32</f>
        <v>32.065128820540174</v>
      </c>
      <c r="L25" s="44"/>
    </row>
    <row r="26" spans="2:12" x14ac:dyDescent="0.25">
      <c r="I26" s="31" t="s">
        <v>21</v>
      </c>
      <c r="J26" s="53">
        <v>0</v>
      </c>
      <c r="K26" s="51">
        <f t="shared" si="2"/>
        <v>0</v>
      </c>
    </row>
    <row r="27" spans="2:12" x14ac:dyDescent="0.25">
      <c r="I27" s="31" t="s">
        <v>22</v>
      </c>
      <c r="J27" s="32">
        <v>23086</v>
      </c>
      <c r="K27" s="51">
        <f t="shared" si="2"/>
        <v>2.6310001242220453</v>
      </c>
    </row>
    <row r="28" spans="2:12" x14ac:dyDescent="0.25">
      <c r="I28" s="31" t="s">
        <v>23</v>
      </c>
      <c r="J28" s="32">
        <v>21573</v>
      </c>
      <c r="K28" s="51">
        <f t="shared" si="2"/>
        <v>2.4585708082752395</v>
      </c>
    </row>
    <row r="29" spans="2:12" x14ac:dyDescent="0.25">
      <c r="I29" s="31" t="s">
        <v>24</v>
      </c>
      <c r="J29" s="32">
        <v>21864</v>
      </c>
      <c r="K29" s="51">
        <f t="shared" si="2"/>
        <v>2.4917346753872822</v>
      </c>
    </row>
    <row r="30" spans="2:12" x14ac:dyDescent="0.25">
      <c r="I30" s="31" t="s">
        <v>25</v>
      </c>
      <c r="J30" s="32">
        <v>393921</v>
      </c>
      <c r="K30" s="51">
        <f t="shared" si="2"/>
        <v>44.893277308051296</v>
      </c>
    </row>
    <row r="31" spans="2:12" x14ac:dyDescent="0.25">
      <c r="I31" s="39" t="s">
        <v>51</v>
      </c>
      <c r="J31" s="32">
        <v>49173</v>
      </c>
      <c r="K31" s="51">
        <f t="shared" si="2"/>
        <v>5.6040097508607216</v>
      </c>
    </row>
    <row r="32" spans="2:12" ht="27.6" x14ac:dyDescent="0.25">
      <c r="I32" s="36" t="s">
        <v>28</v>
      </c>
      <c r="J32" s="37">
        <f>SUM(J24:J31)</f>
        <v>877461</v>
      </c>
      <c r="K32" s="38">
        <f>SUM(K24:K31)</f>
        <v>100.00000000000001</v>
      </c>
    </row>
    <row r="34" spans="9:11" x14ac:dyDescent="0.25">
      <c r="I34" s="68" t="s">
        <v>14</v>
      </c>
      <c r="J34" s="68"/>
      <c r="K34" s="68"/>
    </row>
    <row r="35" spans="9:11" x14ac:dyDescent="0.25">
      <c r="I35" s="11" t="s">
        <v>16</v>
      </c>
      <c r="J35" s="11" t="s">
        <v>17</v>
      </c>
      <c r="K35" s="11" t="s">
        <v>18</v>
      </c>
    </row>
    <row r="36" spans="9:11" x14ac:dyDescent="0.25">
      <c r="I36" s="31" t="s">
        <v>20</v>
      </c>
      <c r="J36" s="32">
        <v>86485</v>
      </c>
      <c r="K36" s="51">
        <f>J36*100/$J$43</f>
        <v>9.8562785126632413</v>
      </c>
    </row>
    <row r="37" spans="9:11" x14ac:dyDescent="0.25">
      <c r="I37" s="31" t="s">
        <v>19</v>
      </c>
      <c r="J37" s="32">
        <v>281359</v>
      </c>
      <c r="K37" s="51">
        <f t="shared" ref="K37:K42" si="3">J37*100/$J$43</f>
        <v>32.065128820540174</v>
      </c>
    </row>
    <row r="38" spans="9:11" x14ac:dyDescent="0.25">
      <c r="I38" s="31" t="s">
        <v>22</v>
      </c>
      <c r="J38" s="32">
        <v>23086</v>
      </c>
      <c r="K38" s="51">
        <f t="shared" si="3"/>
        <v>2.6310001242220453</v>
      </c>
    </row>
    <row r="39" spans="9:11" x14ac:dyDescent="0.25">
      <c r="I39" s="31" t="s">
        <v>23</v>
      </c>
      <c r="J39" s="32">
        <v>21573</v>
      </c>
      <c r="K39" s="51">
        <f t="shared" si="3"/>
        <v>2.4585708082752395</v>
      </c>
    </row>
    <row r="40" spans="9:11" x14ac:dyDescent="0.25">
      <c r="I40" s="31" t="s">
        <v>24</v>
      </c>
      <c r="J40" s="32">
        <v>21864</v>
      </c>
      <c r="K40" s="51">
        <f t="shared" si="3"/>
        <v>2.4917346753872822</v>
      </c>
    </row>
    <row r="41" spans="9:11" x14ac:dyDescent="0.25">
      <c r="I41" s="31" t="s">
        <v>25</v>
      </c>
      <c r="J41" s="32">
        <v>393921</v>
      </c>
      <c r="K41" s="51">
        <f t="shared" si="3"/>
        <v>44.893277308051296</v>
      </c>
    </row>
    <row r="42" spans="9:11" x14ac:dyDescent="0.25">
      <c r="I42" s="39" t="s">
        <v>51</v>
      </c>
      <c r="J42" s="32">
        <v>49173</v>
      </c>
      <c r="K42" s="51">
        <f t="shared" si="3"/>
        <v>5.6040097508607216</v>
      </c>
    </row>
    <row r="43" spans="9:11" ht="27.6" x14ac:dyDescent="0.25">
      <c r="I43" s="36" t="s">
        <v>28</v>
      </c>
      <c r="J43" s="37">
        <f>SUM(J36:J42)</f>
        <v>877461</v>
      </c>
      <c r="K43" s="38">
        <f>SUM(K36:K42)</f>
        <v>100.00000000000001</v>
      </c>
    </row>
  </sheetData>
  <dataConsolidate/>
  <mergeCells count="10">
    <mergeCell ref="I34:K34"/>
    <mergeCell ref="B21:D21"/>
    <mergeCell ref="I10:K10"/>
    <mergeCell ref="E2:G2"/>
    <mergeCell ref="B4:C5"/>
    <mergeCell ref="D4:G4"/>
    <mergeCell ref="B6:C6"/>
    <mergeCell ref="B8:C8"/>
    <mergeCell ref="I4:K4"/>
    <mergeCell ref="I22:K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zoomScale="70" zoomScaleNormal="70" zoomScaleSheetLayoutView="90" workbookViewId="0">
      <selection sqref="A1:H1"/>
    </sheetView>
  </sheetViews>
  <sheetFormatPr baseColWidth="10" defaultColWidth="11.44140625" defaultRowHeight="13.8" x14ac:dyDescent="0.3"/>
  <cols>
    <col min="1" max="1" width="40.6640625" style="3" customWidth="1"/>
    <col min="2" max="2" width="27.5546875" style="3" customWidth="1"/>
    <col min="3" max="8" width="25.6640625" style="3" customWidth="1"/>
    <col min="9" max="16384" width="11.44140625" style="3"/>
  </cols>
  <sheetData>
    <row r="1" spans="1:10" ht="40.200000000000003" customHeight="1" x14ac:dyDescent="0.3">
      <c r="A1" s="82" t="str">
        <f>CONCATENATE("CÁLCULO DE DISTRIBUCIÓN DE PROMOCIONALES DE CAMPAÑA PARA EL ",'Premisas PEX (41 min)'!D4," ",
"EN EL ESTADO DE ",'Premisas PEX (41 min)'!C2)</f>
        <v>CÁLCULO DE DISTRIBUCIÓN DE PROMOCIONALES DE CAMPAÑA PARA EL PROCESO ELECTORAL LOCAL EXTRAORDINARIO EN EL ESTADO DE HIDALGO</v>
      </c>
      <c r="B1" s="82"/>
      <c r="C1" s="82"/>
      <c r="D1" s="82"/>
      <c r="E1" s="82"/>
      <c r="F1" s="82"/>
      <c r="G1" s="82"/>
      <c r="H1" s="82"/>
    </row>
    <row r="2" spans="1:10" ht="47.25" customHeight="1" x14ac:dyDescent="0.3">
      <c r="A2" s="83" t="s">
        <v>46</v>
      </c>
      <c r="B2" s="84" t="str">
        <f>CONCATENATE("DURACIÓN: ",'Premisas PEX (41 min)'!D6," DÍAS
TOTAL DE PROMOCIONALES DE 30 SEGUNDOS EN CADA ESTACIÓN DE RADIO O CANAL DE TELEVISIÓN:  ", ('Premisas PEX (41 min)'!G6), " PROMOCIONALES")</f>
        <v>DURACIÓN: 16 DÍAS
TOTAL DE PROMOCIONALES DE 30 SEGUNDOS EN CADA ESTACIÓN DE RADIO O CANAL DE TELEVISIÓN:  1312 PROMOCIONALES</v>
      </c>
      <c r="C2" s="84"/>
      <c r="D2" s="84"/>
      <c r="E2" s="84"/>
      <c r="F2" s="84"/>
      <c r="G2" s="83" t="s">
        <v>30</v>
      </c>
      <c r="H2" s="83" t="s">
        <v>61</v>
      </c>
    </row>
    <row r="3" spans="1:10" ht="100.2" customHeight="1" x14ac:dyDescent="0.25">
      <c r="A3" s="82"/>
      <c r="B3" s="43" t="str">
        <f>CONCATENATE(('Premisas PEX (41 min)'!G6)*0.3," promocionales (30%)
 se distribuyen de manera igualitaria entre el número de partidos contendientes
(A)")</f>
        <v>393.6 promocionales (30%)
 se distribuyen de manera igualitaria entre el número de partidos contendientes
(A)</v>
      </c>
      <c r="C3" s="43" t="s">
        <v>31</v>
      </c>
      <c r="D3" s="43" t="s">
        <v>60</v>
      </c>
      <c r="E3" s="43" t="str">
        <f>CONCATENATE(('Premisas PEX (41 min)'!G6)*0.7," promocionales 
(70% Distribución Proporcional)
% Fuerza Electoral de los partidos
(C) ")</f>
        <v xml:space="preserve">918.4 promocionales 
(70% Distribución Proporcional)
% Fuerza Electoral de los partidos
(C) </v>
      </c>
      <c r="F3" s="43" t="s">
        <v>32</v>
      </c>
      <c r="G3" s="82"/>
      <c r="H3" s="82"/>
      <c r="J3" s="44"/>
    </row>
    <row r="4" spans="1:10" ht="40.200000000000003" customHeight="1" x14ac:dyDescent="0.3">
      <c r="A4" s="64" t="s">
        <v>33</v>
      </c>
      <c r="B4" s="4">
        <f>TRUNC(TRUNC(('Premisas PEX (41 min)'!$G$6)*0.3)/COUNTA($A$4:$A$10))</f>
        <v>56</v>
      </c>
      <c r="C4" s="5">
        <v>0.2286</v>
      </c>
      <c r="D4" s="5">
        <f>'Premisas PEX (41 min)'!D11</f>
        <v>10.664810380078377</v>
      </c>
      <c r="E4" s="4">
        <f>TRUNC(((D4*(('Premisas PEX (41 min)'!$G$6)*0.7))/100))</f>
        <v>97</v>
      </c>
      <c r="F4" s="5">
        <f>(((D4*(('Premisas PEX (41 min)'!$G$6)*0.7))/100))-E4</f>
        <v>0.9456185306398055</v>
      </c>
      <c r="G4" s="4">
        <f>B4+E4</f>
        <v>153</v>
      </c>
      <c r="H4" s="4">
        <f>G4</f>
        <v>153</v>
      </c>
      <c r="J4" s="66"/>
    </row>
    <row r="5" spans="1:10" ht="40.200000000000003" customHeight="1" x14ac:dyDescent="0.3">
      <c r="A5" s="64" t="s">
        <v>34</v>
      </c>
      <c r="B5" s="4">
        <f>TRUNC(TRUNC(('Premisas PEX (41 min)'!$G$6)*0.3)/COUNTA($A$4:$A$10))</f>
        <v>56</v>
      </c>
      <c r="C5" s="5">
        <v>0.2286</v>
      </c>
      <c r="D5" s="5">
        <f>'Premisas PEX (41 min)'!D12</f>
        <v>34.695500765779876</v>
      </c>
      <c r="E5" s="4">
        <f>TRUNC(((D5*(('Premisas PEX (41 min)'!$G$6)*0.7))/100))</f>
        <v>318</v>
      </c>
      <c r="F5" s="5">
        <f>(((D5*(('Premisas PEX (41 min)'!$G$6)*0.7))/100))-E5</f>
        <v>0.64347903292235742</v>
      </c>
      <c r="G5" s="4">
        <f t="shared" ref="G5:G10" si="0">SUM(B5,E5)</f>
        <v>374</v>
      </c>
      <c r="H5" s="4">
        <f t="shared" ref="H5:H9" si="1">G5</f>
        <v>374</v>
      </c>
      <c r="J5" s="66"/>
    </row>
    <row r="6" spans="1:10" ht="40.200000000000003" customHeight="1" x14ac:dyDescent="0.3">
      <c r="A6" s="64" t="s">
        <v>35</v>
      </c>
      <c r="B6" s="4">
        <f>TRUNC(TRUNC(('Premisas PEX (41 min)'!$G$6)*0.3)/COUNTA($A$4:$A$10))</f>
        <v>56</v>
      </c>
      <c r="C6" s="5">
        <v>0.2286</v>
      </c>
      <c r="D6" s="5">
        <f>'Premisas PEX (41 min)'!D13</f>
        <v>0</v>
      </c>
      <c r="E6" s="4">
        <f>TRUNC(((D6*(('Premisas PEX (41 min)'!$G$6)*0.7))/100))</f>
        <v>0</v>
      </c>
      <c r="F6" s="5">
        <f>(((D6*(('Premisas PEX (41 min)'!$G$6)*0.7))/100))-E6</f>
        <v>0</v>
      </c>
      <c r="G6" s="4">
        <f t="shared" si="0"/>
        <v>56</v>
      </c>
      <c r="H6" s="4">
        <f t="shared" si="1"/>
        <v>56</v>
      </c>
      <c r="J6" s="66"/>
    </row>
    <row r="7" spans="1:10" ht="40.200000000000003" customHeight="1" x14ac:dyDescent="0.3">
      <c r="A7" s="64" t="s">
        <v>36</v>
      </c>
      <c r="B7" s="4">
        <f>TRUNC(TRUNC(('Premisas PEX (41 min)'!$G$6)*0.3)/COUNTA($A$4:$A$10))</f>
        <v>56</v>
      </c>
      <c r="C7" s="5">
        <v>0.2286</v>
      </c>
      <c r="D7" s="5">
        <f>'Premisas PEX (41 min)'!D14</f>
        <v>0</v>
      </c>
      <c r="E7" s="4">
        <f>TRUNC(((D7*(('Premisas PEX (41 min)'!$G$6)*0.7))/100))</f>
        <v>0</v>
      </c>
      <c r="F7" s="5">
        <f>(((D7*(('Premisas PEX (41 min)'!$G$6)*0.7))/100))-E7</f>
        <v>0</v>
      </c>
      <c r="G7" s="4">
        <f t="shared" si="0"/>
        <v>56</v>
      </c>
      <c r="H7" s="4">
        <f t="shared" si="1"/>
        <v>56</v>
      </c>
      <c r="J7" s="66"/>
    </row>
    <row r="8" spans="1:10" ht="40.200000000000003" customHeight="1" x14ac:dyDescent="0.3">
      <c r="A8" s="64" t="s">
        <v>37</v>
      </c>
      <c r="B8" s="4">
        <f>TRUNC(TRUNC(('Premisas PEX (41 min)'!$G$6)*0.3)/COUNTA($A$4:$A$10))</f>
        <v>56</v>
      </c>
      <c r="C8" s="5">
        <v>0.2286</v>
      </c>
      <c r="D8" s="5">
        <f>'Premisas PEX (41 min)'!D15</f>
        <v>0</v>
      </c>
      <c r="E8" s="4">
        <f>TRUNC(((D8*(('Premisas PEX (41 min)'!$G$6)*0.7))/100))</f>
        <v>0</v>
      </c>
      <c r="F8" s="5">
        <f>(((D8*(('Premisas PEX (41 min)'!$G$6)*0.7))/100))-E8</f>
        <v>0</v>
      </c>
      <c r="G8" s="4">
        <f t="shared" si="0"/>
        <v>56</v>
      </c>
      <c r="H8" s="4">
        <f t="shared" si="1"/>
        <v>56</v>
      </c>
      <c r="J8" s="66"/>
    </row>
    <row r="9" spans="1:10" ht="40.200000000000003" customHeight="1" x14ac:dyDescent="0.3">
      <c r="A9" s="64" t="s">
        <v>47</v>
      </c>
      <c r="B9" s="4">
        <f>TRUNC(TRUNC(('Premisas PEX (41 min)'!$G$6)*0.3)/COUNTA($A$4:$A$10))</f>
        <v>56</v>
      </c>
      <c r="C9" s="5">
        <v>0.2286</v>
      </c>
      <c r="D9" s="5">
        <f>'Premisas PEX (41 min)'!D16</f>
        <v>48.575970049498224</v>
      </c>
      <c r="E9" s="4">
        <f>TRUNC(((D9*(('Premisas PEX (41 min)'!$G$6)*0.7))/100))</f>
        <v>446</v>
      </c>
      <c r="F9" s="5">
        <f>(((D9*(('Premisas PEX (41 min)'!$G$6)*0.7))/100))-E9</f>
        <v>0.121708934591652</v>
      </c>
      <c r="G9" s="4">
        <f t="shared" si="0"/>
        <v>502</v>
      </c>
      <c r="H9" s="4">
        <f t="shared" si="1"/>
        <v>502</v>
      </c>
      <c r="J9" s="66"/>
    </row>
    <row r="10" spans="1:10" ht="40.200000000000003" customHeight="1" x14ac:dyDescent="0.3">
      <c r="A10" s="64" t="s">
        <v>50</v>
      </c>
      <c r="B10" s="4">
        <f>TRUNC(TRUNC(('Premisas PEX (41 min)'!$G$6)*0.3)/COUNTA($A$4:$A$10))</f>
        <v>56</v>
      </c>
      <c r="C10" s="5">
        <v>0.2286</v>
      </c>
      <c r="D10" s="5">
        <f>'Premisas PEX (41 min)'!D17</f>
        <v>6.0637188046435115</v>
      </c>
      <c r="E10" s="4">
        <f>TRUNC(((D10*(('Premisas PEX (41 min)'!$G$6)*0.7))/100))</f>
        <v>55</v>
      </c>
      <c r="F10" s="5">
        <f>(((D10*(('Premisas PEX (41 min)'!$G$6)*0.7))/100))-E10</f>
        <v>0.68919350184601313</v>
      </c>
      <c r="G10" s="4">
        <f t="shared" si="0"/>
        <v>111</v>
      </c>
      <c r="H10" s="4">
        <f t="shared" ref="H10" si="2">G10</f>
        <v>111</v>
      </c>
      <c r="J10" s="66"/>
    </row>
    <row r="11" spans="1:10" ht="40.200000000000003" customHeight="1" x14ac:dyDescent="0.3">
      <c r="A11" s="65" t="s">
        <v>48</v>
      </c>
      <c r="B11" s="47"/>
      <c r="C11" s="47"/>
      <c r="D11" s="47"/>
      <c r="E11" s="47"/>
      <c r="F11" s="47"/>
      <c r="G11" s="47"/>
      <c r="H11" s="47"/>
    </row>
    <row r="12" spans="1:10" ht="40.200000000000003" customHeight="1" x14ac:dyDescent="0.3">
      <c r="A12" s="6" t="s">
        <v>27</v>
      </c>
      <c r="B12" s="6">
        <f>SUM(B4:B11)</f>
        <v>392</v>
      </c>
      <c r="C12" s="7">
        <v>1.6</v>
      </c>
      <c r="D12" s="7">
        <f t="shared" ref="D12:G12" si="3">SUM(D4:D11)</f>
        <v>100</v>
      </c>
      <c r="E12" s="6">
        <f>SUM(E4:E11)</f>
        <v>916</v>
      </c>
      <c r="F12" s="7">
        <f>SUM(F4:F11)</f>
        <v>2.399999999999828</v>
      </c>
      <c r="G12" s="6">
        <f t="shared" si="3"/>
        <v>1308</v>
      </c>
      <c r="H12" s="6">
        <f>SUM(H4:H11)</f>
        <v>1308</v>
      </c>
      <c r="J12" s="66"/>
    </row>
    <row r="13" spans="1:10" ht="19.95" customHeight="1" x14ac:dyDescent="0.3">
      <c r="C13" s="66"/>
      <c r="F13" s="66"/>
    </row>
    <row r="14" spans="1:10" ht="19.95" customHeight="1" x14ac:dyDescent="0.3">
      <c r="E14" s="66"/>
      <c r="G14" s="66"/>
    </row>
    <row r="15" spans="1:10" ht="19.95" customHeight="1" x14ac:dyDescent="0.3">
      <c r="A15" s="80" t="s">
        <v>29</v>
      </c>
      <c r="B15" s="81"/>
      <c r="C15" s="8">
        <f>'Premisas PEX (41 min)'!E21</f>
        <v>4</v>
      </c>
    </row>
    <row r="16" spans="1:10" ht="19.95" customHeight="1" x14ac:dyDescent="0.3"/>
    <row r="17" ht="19.95" customHeight="1" x14ac:dyDescent="0.3"/>
    <row r="18" ht="19.95" customHeight="1" x14ac:dyDescent="0.3"/>
  </sheetData>
  <mergeCells count="6">
    <mergeCell ref="A15:B15"/>
    <mergeCell ref="A1:H1"/>
    <mergeCell ref="A2:A3"/>
    <mergeCell ref="B2:F2"/>
    <mergeCell ref="G2:G3"/>
    <mergeCell ref="H2:H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106"/>
  <sheetViews>
    <sheetView zoomScale="68" zoomScaleNormal="68" workbookViewId="0"/>
  </sheetViews>
  <sheetFormatPr baseColWidth="10" defaultColWidth="11.5546875" defaultRowHeight="14.4" x14ac:dyDescent="0.3"/>
  <cols>
    <col min="1" max="1" width="20.6640625" style="44" customWidth="1"/>
    <col min="2" max="17" width="12.6640625" style="44" customWidth="1"/>
    <col min="18" max="75" width="12.6640625" customWidth="1"/>
    <col min="76" max="91" width="12.6640625" style="44" customWidth="1"/>
    <col min="92" max="16384" width="11.5546875" style="44"/>
  </cols>
  <sheetData>
    <row r="1" spans="1:91" ht="19.95" customHeight="1" x14ac:dyDescent="0.3">
      <c r="A1" s="29" t="s">
        <v>38</v>
      </c>
    </row>
    <row r="2" spans="1:91" ht="19.95" customHeight="1" x14ac:dyDescent="0.3">
      <c r="A2" s="2"/>
    </row>
    <row r="3" spans="1:91" ht="19.95" customHeight="1" x14ac:dyDescent="0.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</row>
    <row r="4" spans="1:91" ht="15" customHeight="1" x14ac:dyDescent="0.3">
      <c r="A4" s="85" t="s">
        <v>39</v>
      </c>
      <c r="B4" s="15">
        <v>45608</v>
      </c>
      <c r="C4" s="15">
        <v>45609</v>
      </c>
      <c r="D4" s="15">
        <v>45610</v>
      </c>
      <c r="E4" s="15">
        <v>45611</v>
      </c>
      <c r="F4" s="15">
        <v>45612</v>
      </c>
      <c r="G4" s="15">
        <v>45613</v>
      </c>
      <c r="H4" s="15">
        <v>45614</v>
      </c>
      <c r="I4" s="15">
        <v>45615</v>
      </c>
      <c r="J4" s="15">
        <v>45616</v>
      </c>
      <c r="K4" s="15">
        <v>45617</v>
      </c>
      <c r="L4" s="15">
        <v>45618</v>
      </c>
      <c r="M4" s="15">
        <v>45619</v>
      </c>
      <c r="N4" s="15">
        <v>45620</v>
      </c>
      <c r="O4" s="15">
        <v>45621</v>
      </c>
      <c r="P4" s="15">
        <v>45622</v>
      </c>
      <c r="Q4" s="15">
        <v>45623</v>
      </c>
    </row>
    <row r="5" spans="1:91" ht="15" customHeight="1" x14ac:dyDescent="0.3">
      <c r="A5" s="86"/>
      <c r="B5" s="16">
        <v>45608</v>
      </c>
      <c r="C5" s="16">
        <v>45609</v>
      </c>
      <c r="D5" s="16">
        <v>45610</v>
      </c>
      <c r="E5" s="16">
        <v>45611</v>
      </c>
      <c r="F5" s="16">
        <v>45612</v>
      </c>
      <c r="G5" s="16">
        <v>45613</v>
      </c>
      <c r="H5" s="16">
        <v>45614</v>
      </c>
      <c r="I5" s="16">
        <v>45615</v>
      </c>
      <c r="J5" s="16">
        <v>45616</v>
      </c>
      <c r="K5" s="16">
        <v>45617</v>
      </c>
      <c r="L5" s="16">
        <v>45618</v>
      </c>
      <c r="M5" s="16">
        <v>45619</v>
      </c>
      <c r="N5" s="16">
        <v>45620</v>
      </c>
      <c r="O5" s="16">
        <v>45621</v>
      </c>
      <c r="P5" s="16">
        <v>45622</v>
      </c>
      <c r="Q5" s="16">
        <v>45623</v>
      </c>
    </row>
    <row r="6" spans="1:91" ht="15" customHeight="1" x14ac:dyDescent="0.3">
      <c r="A6" s="87"/>
      <c r="B6" s="17">
        <v>45608</v>
      </c>
      <c r="C6" s="17">
        <v>45609</v>
      </c>
      <c r="D6" s="17">
        <v>45610</v>
      </c>
      <c r="E6" s="17">
        <v>45611</v>
      </c>
      <c r="F6" s="17">
        <v>45612</v>
      </c>
      <c r="G6" s="17">
        <v>45613</v>
      </c>
      <c r="H6" s="17">
        <v>45614</v>
      </c>
      <c r="I6" s="17">
        <v>45615</v>
      </c>
      <c r="J6" s="17">
        <v>45616</v>
      </c>
      <c r="K6" s="17">
        <v>45617</v>
      </c>
      <c r="L6" s="17">
        <v>45618</v>
      </c>
      <c r="M6" s="17">
        <v>45619</v>
      </c>
      <c r="N6" s="17">
        <v>45620</v>
      </c>
      <c r="O6" s="17">
        <v>45621</v>
      </c>
      <c r="P6" s="17">
        <v>45622</v>
      </c>
      <c r="Q6" s="17">
        <v>45623</v>
      </c>
    </row>
    <row r="7" spans="1:91" ht="15" customHeight="1" x14ac:dyDescent="0.3">
      <c r="A7" s="18">
        <v>1</v>
      </c>
      <c r="B7" s="55" t="s">
        <v>52</v>
      </c>
      <c r="C7" s="56" t="s">
        <v>54</v>
      </c>
      <c r="D7" s="55" t="s">
        <v>52</v>
      </c>
      <c r="E7" s="56" t="s">
        <v>54</v>
      </c>
      <c r="F7" s="57" t="s">
        <v>53</v>
      </c>
      <c r="G7" s="56" t="s">
        <v>54</v>
      </c>
      <c r="H7" s="57" t="s">
        <v>53</v>
      </c>
      <c r="I7" s="56" t="s">
        <v>54</v>
      </c>
      <c r="J7" s="67" t="s">
        <v>55</v>
      </c>
      <c r="K7" s="56" t="s">
        <v>54</v>
      </c>
      <c r="L7" s="57" t="s">
        <v>53</v>
      </c>
      <c r="M7" s="20" t="s">
        <v>54</v>
      </c>
      <c r="N7" s="55" t="s">
        <v>52</v>
      </c>
      <c r="O7" s="56" t="s">
        <v>54</v>
      </c>
      <c r="P7" s="57" t="s">
        <v>53</v>
      </c>
      <c r="Q7" s="56" t="s">
        <v>54</v>
      </c>
    </row>
    <row r="8" spans="1:91" ht="15" customHeight="1" x14ac:dyDescent="0.3">
      <c r="A8" s="18">
        <v>2</v>
      </c>
      <c r="B8" s="67" t="s">
        <v>55</v>
      </c>
      <c r="C8" s="55" t="s">
        <v>52</v>
      </c>
      <c r="D8" s="56" t="s">
        <v>54</v>
      </c>
      <c r="E8" s="55" t="s">
        <v>52</v>
      </c>
      <c r="F8" s="56" t="s">
        <v>54</v>
      </c>
      <c r="G8" s="57" t="s">
        <v>53</v>
      </c>
      <c r="H8" s="56" t="s">
        <v>54</v>
      </c>
      <c r="I8" s="57" t="s">
        <v>53</v>
      </c>
      <c r="J8" s="56" t="s">
        <v>54</v>
      </c>
      <c r="K8" s="67" t="s">
        <v>55</v>
      </c>
      <c r="L8" s="56" t="s">
        <v>54</v>
      </c>
      <c r="M8" s="57" t="s">
        <v>53</v>
      </c>
      <c r="N8" s="20" t="s">
        <v>54</v>
      </c>
      <c r="O8" s="55" t="s">
        <v>52</v>
      </c>
      <c r="P8" s="56" t="s">
        <v>54</v>
      </c>
      <c r="Q8" s="57" t="s">
        <v>53</v>
      </c>
    </row>
    <row r="9" spans="1:91" ht="15" customHeight="1" x14ac:dyDescent="0.3">
      <c r="A9" s="18">
        <v>3</v>
      </c>
      <c r="B9" s="60" t="s">
        <v>58</v>
      </c>
      <c r="C9" s="67" t="s">
        <v>55</v>
      </c>
      <c r="D9" s="55" t="s">
        <v>52</v>
      </c>
      <c r="E9" s="56" t="s">
        <v>54</v>
      </c>
      <c r="F9" s="55" t="s">
        <v>52</v>
      </c>
      <c r="G9" s="56" t="s">
        <v>54</v>
      </c>
      <c r="H9" s="57" t="s">
        <v>53</v>
      </c>
      <c r="I9" s="56" t="s">
        <v>54</v>
      </c>
      <c r="J9" s="57" t="s">
        <v>53</v>
      </c>
      <c r="K9" s="56" t="s">
        <v>54</v>
      </c>
      <c r="L9" s="67" t="s">
        <v>55</v>
      </c>
      <c r="M9" s="56" t="s">
        <v>54</v>
      </c>
      <c r="N9" s="57" t="s">
        <v>53</v>
      </c>
      <c r="O9" s="20" t="s">
        <v>54</v>
      </c>
      <c r="P9" s="55" t="s">
        <v>52</v>
      </c>
      <c r="Q9" s="56" t="s">
        <v>54</v>
      </c>
    </row>
    <row r="10" spans="1:91" ht="15" customHeight="1" x14ac:dyDescent="0.3">
      <c r="A10" s="18">
        <v>4</v>
      </c>
      <c r="B10" s="59" t="s">
        <v>57</v>
      </c>
      <c r="C10" s="60" t="s">
        <v>58</v>
      </c>
      <c r="D10" s="67" t="s">
        <v>55</v>
      </c>
      <c r="E10" s="55" t="s">
        <v>52</v>
      </c>
      <c r="F10" s="56" t="s">
        <v>54</v>
      </c>
      <c r="G10" s="55" t="s">
        <v>52</v>
      </c>
      <c r="H10" s="56" t="s">
        <v>54</v>
      </c>
      <c r="I10" s="57" t="s">
        <v>53</v>
      </c>
      <c r="J10" s="56" t="s">
        <v>54</v>
      </c>
      <c r="K10" s="57" t="s">
        <v>53</v>
      </c>
      <c r="L10" s="56" t="s">
        <v>54</v>
      </c>
      <c r="M10" s="67" t="s">
        <v>55</v>
      </c>
      <c r="N10" s="56" t="s">
        <v>54</v>
      </c>
      <c r="O10" s="57" t="s">
        <v>53</v>
      </c>
      <c r="P10" s="20" t="s">
        <v>54</v>
      </c>
      <c r="Q10" s="55" t="s">
        <v>52</v>
      </c>
    </row>
    <row r="11" spans="1:91" ht="15" customHeight="1" x14ac:dyDescent="0.3">
      <c r="A11" s="18">
        <v>5</v>
      </c>
      <c r="B11" s="58" t="s">
        <v>56</v>
      </c>
      <c r="C11" s="59" t="s">
        <v>57</v>
      </c>
      <c r="D11" s="60" t="s">
        <v>58</v>
      </c>
      <c r="E11" s="67" t="s">
        <v>55</v>
      </c>
      <c r="F11" s="55" t="s">
        <v>52</v>
      </c>
      <c r="G11" s="56" t="s">
        <v>54</v>
      </c>
      <c r="H11" s="55" t="s">
        <v>52</v>
      </c>
      <c r="I11" s="56" t="s">
        <v>54</v>
      </c>
      <c r="J11" s="57" t="s">
        <v>53</v>
      </c>
      <c r="K11" s="56" t="s">
        <v>54</v>
      </c>
      <c r="L11" s="57" t="s">
        <v>53</v>
      </c>
      <c r="M11" s="56" t="s">
        <v>54</v>
      </c>
      <c r="N11" s="67" t="s">
        <v>55</v>
      </c>
      <c r="O11" s="56" t="s">
        <v>54</v>
      </c>
      <c r="P11" s="57" t="s">
        <v>53</v>
      </c>
      <c r="Q11" s="20" t="s">
        <v>54</v>
      </c>
    </row>
    <row r="12" spans="1:91" ht="15" customHeight="1" x14ac:dyDescent="0.3">
      <c r="A12" s="18">
        <v>6</v>
      </c>
      <c r="B12" s="57" t="s">
        <v>53</v>
      </c>
      <c r="C12" s="58" t="s">
        <v>56</v>
      </c>
      <c r="D12" s="59" t="s">
        <v>57</v>
      </c>
      <c r="E12" s="60" t="s">
        <v>58</v>
      </c>
      <c r="F12" s="67" t="s">
        <v>55</v>
      </c>
      <c r="G12" s="55" t="s">
        <v>52</v>
      </c>
      <c r="H12" s="56" t="s">
        <v>54</v>
      </c>
      <c r="I12" s="55" t="s">
        <v>52</v>
      </c>
      <c r="J12" s="56" t="s">
        <v>54</v>
      </c>
      <c r="K12" s="57" t="s">
        <v>53</v>
      </c>
      <c r="L12" s="56" t="s">
        <v>54</v>
      </c>
      <c r="M12" s="57" t="s">
        <v>53</v>
      </c>
      <c r="N12" s="56" t="s">
        <v>54</v>
      </c>
      <c r="O12" s="67" t="s">
        <v>55</v>
      </c>
      <c r="P12" s="56" t="s">
        <v>54</v>
      </c>
      <c r="Q12" s="57" t="s">
        <v>53</v>
      </c>
    </row>
    <row r="13" spans="1:91" ht="15" customHeight="1" x14ac:dyDescent="0.3">
      <c r="A13" s="18">
        <v>7</v>
      </c>
      <c r="B13" s="56" t="s">
        <v>54</v>
      </c>
      <c r="C13" s="57" t="s">
        <v>53</v>
      </c>
      <c r="D13" s="58" t="s">
        <v>56</v>
      </c>
      <c r="E13" s="59" t="s">
        <v>57</v>
      </c>
      <c r="F13" s="60" t="s">
        <v>58</v>
      </c>
      <c r="G13" s="67" t="s">
        <v>55</v>
      </c>
      <c r="H13" s="55" t="s">
        <v>52</v>
      </c>
      <c r="I13" s="56" t="s">
        <v>54</v>
      </c>
      <c r="J13" s="55" t="s">
        <v>52</v>
      </c>
      <c r="K13" s="56" t="s">
        <v>54</v>
      </c>
      <c r="L13" s="57" t="s">
        <v>53</v>
      </c>
      <c r="M13" s="56" t="s">
        <v>54</v>
      </c>
      <c r="N13" s="57" t="s">
        <v>53</v>
      </c>
      <c r="O13" s="56" t="s">
        <v>54</v>
      </c>
      <c r="P13" s="67" t="s">
        <v>55</v>
      </c>
      <c r="Q13" s="56" t="s">
        <v>54</v>
      </c>
    </row>
    <row r="14" spans="1:91" ht="15" customHeight="1" x14ac:dyDescent="0.3">
      <c r="A14" s="18">
        <v>8</v>
      </c>
      <c r="B14" s="55" t="s">
        <v>52</v>
      </c>
      <c r="C14" s="56" t="s">
        <v>54</v>
      </c>
      <c r="D14" s="57" t="s">
        <v>53</v>
      </c>
      <c r="E14" s="58" t="s">
        <v>56</v>
      </c>
      <c r="F14" s="59" t="s">
        <v>57</v>
      </c>
      <c r="G14" s="21" t="s">
        <v>53</v>
      </c>
      <c r="H14" s="67" t="s">
        <v>55</v>
      </c>
      <c r="I14" s="55" t="s">
        <v>52</v>
      </c>
      <c r="J14" s="56" t="s">
        <v>54</v>
      </c>
      <c r="K14" s="55" t="s">
        <v>52</v>
      </c>
      <c r="L14" s="56" t="s">
        <v>54</v>
      </c>
      <c r="M14" s="57" t="s">
        <v>53</v>
      </c>
      <c r="N14" s="56" t="s">
        <v>54</v>
      </c>
      <c r="O14" s="57" t="s">
        <v>53</v>
      </c>
      <c r="P14" s="56" t="s">
        <v>54</v>
      </c>
      <c r="Q14" s="67" t="s">
        <v>55</v>
      </c>
    </row>
    <row r="15" spans="1:91" ht="15" customHeight="1" x14ac:dyDescent="0.3">
      <c r="A15" s="18">
        <v>9</v>
      </c>
      <c r="B15" s="56" t="s">
        <v>54</v>
      </c>
      <c r="C15" s="55" t="s">
        <v>52</v>
      </c>
      <c r="D15" s="56" t="s">
        <v>54</v>
      </c>
      <c r="E15" s="57" t="s">
        <v>53</v>
      </c>
      <c r="F15" s="58" t="s">
        <v>56</v>
      </c>
      <c r="G15" s="59" t="s">
        <v>57</v>
      </c>
      <c r="H15" s="60" t="s">
        <v>58</v>
      </c>
      <c r="I15" s="67" t="s">
        <v>55</v>
      </c>
      <c r="J15" s="55" t="s">
        <v>52</v>
      </c>
      <c r="K15" s="56" t="s">
        <v>54</v>
      </c>
      <c r="L15" s="55" t="s">
        <v>52</v>
      </c>
      <c r="M15" s="56" t="s">
        <v>54</v>
      </c>
      <c r="N15" s="57" t="s">
        <v>53</v>
      </c>
      <c r="O15" s="56" t="s">
        <v>54</v>
      </c>
      <c r="P15" s="57" t="s">
        <v>53</v>
      </c>
      <c r="Q15" s="56" t="s">
        <v>54</v>
      </c>
    </row>
    <row r="16" spans="1:91" ht="15" customHeight="1" x14ac:dyDescent="0.3">
      <c r="A16" s="18">
        <v>10</v>
      </c>
      <c r="B16" s="57" t="s">
        <v>53</v>
      </c>
      <c r="C16" s="56" t="s">
        <v>54</v>
      </c>
      <c r="D16" s="55" t="s">
        <v>52</v>
      </c>
      <c r="E16" s="56" t="s">
        <v>54</v>
      </c>
      <c r="F16" s="57" t="s">
        <v>53</v>
      </c>
      <c r="G16" s="58" t="s">
        <v>56</v>
      </c>
      <c r="H16" s="59" t="s">
        <v>57</v>
      </c>
      <c r="I16" s="60" t="s">
        <v>58</v>
      </c>
      <c r="J16" s="67" t="s">
        <v>55</v>
      </c>
      <c r="K16" s="55" t="s">
        <v>52</v>
      </c>
      <c r="L16" s="56" t="s">
        <v>54</v>
      </c>
      <c r="M16" s="55" t="s">
        <v>52</v>
      </c>
      <c r="N16" s="56" t="s">
        <v>54</v>
      </c>
      <c r="O16" s="57" t="s">
        <v>53</v>
      </c>
      <c r="P16" s="56" t="s">
        <v>54</v>
      </c>
      <c r="Q16" s="57" t="s">
        <v>53</v>
      </c>
    </row>
    <row r="17" spans="1:17" ht="15" customHeight="1" x14ac:dyDescent="0.3">
      <c r="A17" s="18">
        <v>11</v>
      </c>
      <c r="B17" s="56" t="s">
        <v>54</v>
      </c>
      <c r="C17" s="57" t="s">
        <v>53</v>
      </c>
      <c r="D17" s="56" t="s">
        <v>54</v>
      </c>
      <c r="E17" s="55" t="s">
        <v>52</v>
      </c>
      <c r="F17" s="56" t="s">
        <v>54</v>
      </c>
      <c r="G17" s="57" t="s">
        <v>53</v>
      </c>
      <c r="H17" s="58" t="s">
        <v>56</v>
      </c>
      <c r="I17" s="59" t="s">
        <v>57</v>
      </c>
      <c r="J17" s="60" t="s">
        <v>58</v>
      </c>
      <c r="K17" s="67" t="s">
        <v>55</v>
      </c>
      <c r="L17" s="55" t="s">
        <v>52</v>
      </c>
      <c r="M17" s="56" t="s">
        <v>54</v>
      </c>
      <c r="N17" s="55" t="s">
        <v>52</v>
      </c>
      <c r="O17" s="56" t="s">
        <v>54</v>
      </c>
      <c r="P17" s="57" t="s">
        <v>53</v>
      </c>
      <c r="Q17" s="56" t="s">
        <v>54</v>
      </c>
    </row>
    <row r="18" spans="1:17" ht="15" customHeight="1" x14ac:dyDescent="0.3">
      <c r="A18" s="18">
        <v>12</v>
      </c>
      <c r="B18" s="67" t="s">
        <v>55</v>
      </c>
      <c r="C18" s="56" t="s">
        <v>54</v>
      </c>
      <c r="D18" s="57" t="s">
        <v>53</v>
      </c>
      <c r="E18" s="56" t="s">
        <v>54</v>
      </c>
      <c r="F18" s="55" t="s">
        <v>52</v>
      </c>
      <c r="G18" s="56" t="s">
        <v>54</v>
      </c>
      <c r="H18" s="57" t="s">
        <v>53</v>
      </c>
      <c r="I18" s="58" t="s">
        <v>56</v>
      </c>
      <c r="J18" s="59" t="s">
        <v>57</v>
      </c>
      <c r="K18" s="21" t="s">
        <v>53</v>
      </c>
      <c r="L18" s="67" t="s">
        <v>55</v>
      </c>
      <c r="M18" s="55" t="s">
        <v>52</v>
      </c>
      <c r="N18" s="56" t="s">
        <v>54</v>
      </c>
      <c r="O18" s="55" t="s">
        <v>52</v>
      </c>
      <c r="P18" s="56" t="s">
        <v>54</v>
      </c>
      <c r="Q18" s="57" t="s">
        <v>53</v>
      </c>
    </row>
    <row r="19" spans="1:17" ht="15" customHeight="1" x14ac:dyDescent="0.3">
      <c r="A19" s="18">
        <v>13</v>
      </c>
      <c r="B19" s="56" t="s">
        <v>54</v>
      </c>
      <c r="C19" s="67" t="s">
        <v>55</v>
      </c>
      <c r="D19" s="56" t="s">
        <v>54</v>
      </c>
      <c r="E19" s="57" t="s">
        <v>53</v>
      </c>
      <c r="F19" s="56" t="s">
        <v>54</v>
      </c>
      <c r="G19" s="55" t="s">
        <v>52</v>
      </c>
      <c r="H19" s="56" t="s">
        <v>54</v>
      </c>
      <c r="I19" s="57" t="s">
        <v>53</v>
      </c>
      <c r="J19" s="58" t="s">
        <v>56</v>
      </c>
      <c r="K19" s="59" t="s">
        <v>57</v>
      </c>
      <c r="L19" s="60" t="s">
        <v>58</v>
      </c>
      <c r="M19" s="67" t="s">
        <v>55</v>
      </c>
      <c r="N19" s="55" t="s">
        <v>52</v>
      </c>
      <c r="O19" s="56" t="s">
        <v>54</v>
      </c>
      <c r="P19" s="55" t="s">
        <v>52</v>
      </c>
      <c r="Q19" s="56" t="s">
        <v>54</v>
      </c>
    </row>
    <row r="20" spans="1:17" ht="15" customHeight="1" x14ac:dyDescent="0.3">
      <c r="A20" s="18">
        <v>14</v>
      </c>
      <c r="B20" s="57" t="s">
        <v>53</v>
      </c>
      <c r="C20" s="56" t="s">
        <v>54</v>
      </c>
      <c r="D20" s="67" t="s">
        <v>55</v>
      </c>
      <c r="E20" s="56" t="s">
        <v>54</v>
      </c>
      <c r="F20" s="57" t="s">
        <v>53</v>
      </c>
      <c r="G20" s="56" t="s">
        <v>54</v>
      </c>
      <c r="H20" s="55" t="s">
        <v>52</v>
      </c>
      <c r="I20" s="56" t="s">
        <v>54</v>
      </c>
      <c r="J20" s="57" t="s">
        <v>53</v>
      </c>
      <c r="K20" s="58" t="s">
        <v>56</v>
      </c>
      <c r="L20" s="59" t="s">
        <v>57</v>
      </c>
      <c r="M20" s="60" t="s">
        <v>58</v>
      </c>
      <c r="N20" s="67" t="s">
        <v>55</v>
      </c>
      <c r="O20" s="55" t="s">
        <v>52</v>
      </c>
      <c r="P20" s="56" t="s">
        <v>54</v>
      </c>
      <c r="Q20" s="55" t="s">
        <v>52</v>
      </c>
    </row>
    <row r="21" spans="1:17" ht="15" customHeight="1" x14ac:dyDescent="0.3">
      <c r="A21" s="18">
        <v>15</v>
      </c>
      <c r="B21" s="56" t="s">
        <v>54</v>
      </c>
      <c r="C21" s="57" t="s">
        <v>53</v>
      </c>
      <c r="D21" s="56" t="s">
        <v>54</v>
      </c>
      <c r="E21" s="67" t="s">
        <v>55</v>
      </c>
      <c r="F21" s="56" t="s">
        <v>54</v>
      </c>
      <c r="G21" s="57" t="s">
        <v>53</v>
      </c>
      <c r="H21" s="56" t="s">
        <v>54</v>
      </c>
      <c r="I21" s="55" t="s">
        <v>52</v>
      </c>
      <c r="J21" s="56" t="s">
        <v>54</v>
      </c>
      <c r="K21" s="57" t="s">
        <v>53</v>
      </c>
      <c r="L21" s="58" t="s">
        <v>56</v>
      </c>
      <c r="M21" s="59" t="s">
        <v>57</v>
      </c>
      <c r="N21" s="60" t="s">
        <v>58</v>
      </c>
      <c r="O21" s="67" t="s">
        <v>55</v>
      </c>
      <c r="P21" s="55" t="s">
        <v>52</v>
      </c>
      <c r="Q21" s="56" t="s">
        <v>54</v>
      </c>
    </row>
    <row r="22" spans="1:17" ht="15" customHeight="1" x14ac:dyDescent="0.3">
      <c r="A22" s="18">
        <v>16</v>
      </c>
      <c r="B22" s="55" t="s">
        <v>52</v>
      </c>
      <c r="C22" s="56" t="s">
        <v>54</v>
      </c>
      <c r="D22" s="57" t="s">
        <v>53</v>
      </c>
      <c r="E22" s="56" t="s">
        <v>54</v>
      </c>
      <c r="F22" s="67" t="s">
        <v>55</v>
      </c>
      <c r="G22" s="56" t="s">
        <v>54</v>
      </c>
      <c r="H22" s="57" t="s">
        <v>53</v>
      </c>
      <c r="I22" s="56" t="s">
        <v>54</v>
      </c>
      <c r="J22" s="55" t="s">
        <v>52</v>
      </c>
      <c r="K22" s="56" t="s">
        <v>54</v>
      </c>
      <c r="L22" s="57" t="s">
        <v>53</v>
      </c>
      <c r="M22" s="58" t="s">
        <v>56</v>
      </c>
      <c r="N22" s="59" t="s">
        <v>57</v>
      </c>
      <c r="O22" s="60" t="s">
        <v>58</v>
      </c>
      <c r="P22" s="67" t="s">
        <v>55</v>
      </c>
      <c r="Q22" s="55" t="s">
        <v>52</v>
      </c>
    </row>
    <row r="23" spans="1:17" ht="15" customHeight="1" x14ac:dyDescent="0.3">
      <c r="A23" s="18">
        <v>17</v>
      </c>
      <c r="B23" s="57" t="s">
        <v>53</v>
      </c>
      <c r="C23" s="55" t="s">
        <v>52</v>
      </c>
      <c r="D23" s="56" t="s">
        <v>54</v>
      </c>
      <c r="E23" s="57" t="s">
        <v>53</v>
      </c>
      <c r="F23" s="56" t="s">
        <v>54</v>
      </c>
      <c r="G23" s="67" t="s">
        <v>55</v>
      </c>
      <c r="H23" s="56" t="s">
        <v>54</v>
      </c>
      <c r="I23" s="57" t="s">
        <v>53</v>
      </c>
      <c r="J23" s="56" t="s">
        <v>54</v>
      </c>
      <c r="K23" s="55" t="s">
        <v>52</v>
      </c>
      <c r="L23" s="56" t="s">
        <v>54</v>
      </c>
      <c r="M23" s="57" t="s">
        <v>53</v>
      </c>
      <c r="N23" s="58" t="s">
        <v>56</v>
      </c>
      <c r="O23" s="59" t="s">
        <v>57</v>
      </c>
      <c r="P23" s="60" t="s">
        <v>58</v>
      </c>
      <c r="Q23" s="67" t="s">
        <v>55</v>
      </c>
    </row>
    <row r="24" spans="1:17" ht="15" customHeight="1" x14ac:dyDescent="0.3">
      <c r="A24" s="18">
        <v>18</v>
      </c>
      <c r="B24" s="60" t="s">
        <v>58</v>
      </c>
      <c r="C24" s="57" t="s">
        <v>53</v>
      </c>
      <c r="D24" s="55" t="s">
        <v>52</v>
      </c>
      <c r="E24" s="56" t="s">
        <v>54</v>
      </c>
      <c r="F24" s="57" t="s">
        <v>53</v>
      </c>
      <c r="G24" s="56" t="s">
        <v>54</v>
      </c>
      <c r="H24" s="67" t="s">
        <v>55</v>
      </c>
      <c r="I24" s="56" t="s">
        <v>54</v>
      </c>
      <c r="J24" s="57" t="s">
        <v>53</v>
      </c>
      <c r="K24" s="56" t="s">
        <v>54</v>
      </c>
      <c r="L24" s="55" t="s">
        <v>52</v>
      </c>
      <c r="M24" s="56" t="s">
        <v>54</v>
      </c>
      <c r="N24" s="57" t="s">
        <v>53</v>
      </c>
      <c r="O24" s="58" t="s">
        <v>56</v>
      </c>
      <c r="P24" s="59" t="s">
        <v>57</v>
      </c>
      <c r="Q24" s="60" t="s">
        <v>58</v>
      </c>
    </row>
    <row r="25" spans="1:17" ht="15" customHeight="1" x14ac:dyDescent="0.3">
      <c r="A25" s="18">
        <v>19</v>
      </c>
      <c r="B25" s="56" t="s">
        <v>54</v>
      </c>
      <c r="C25" s="60" t="s">
        <v>58</v>
      </c>
      <c r="D25" s="57" t="s">
        <v>53</v>
      </c>
      <c r="E25" s="55" t="s">
        <v>52</v>
      </c>
      <c r="F25" s="56" t="s">
        <v>54</v>
      </c>
      <c r="G25" s="57" t="s">
        <v>53</v>
      </c>
      <c r="H25" s="56" t="s">
        <v>54</v>
      </c>
      <c r="I25" s="67" t="s">
        <v>55</v>
      </c>
      <c r="J25" s="56" t="s">
        <v>54</v>
      </c>
      <c r="K25" s="57" t="s">
        <v>53</v>
      </c>
      <c r="L25" s="56" t="s">
        <v>54</v>
      </c>
      <c r="M25" s="55" t="s">
        <v>52</v>
      </c>
      <c r="N25" s="56" t="s">
        <v>54</v>
      </c>
      <c r="O25" s="57" t="s">
        <v>53</v>
      </c>
      <c r="P25" s="58" t="s">
        <v>56</v>
      </c>
      <c r="Q25" s="59" t="s">
        <v>57</v>
      </c>
    </row>
    <row r="26" spans="1:17" ht="15" customHeight="1" x14ac:dyDescent="0.3">
      <c r="A26" s="18">
        <v>20</v>
      </c>
      <c r="B26" s="21" t="s">
        <v>53</v>
      </c>
      <c r="C26" s="56" t="s">
        <v>54</v>
      </c>
      <c r="D26" s="60" t="s">
        <v>58</v>
      </c>
      <c r="E26" s="57" t="s">
        <v>53</v>
      </c>
      <c r="F26" s="55" t="s">
        <v>52</v>
      </c>
      <c r="G26" s="56" t="s">
        <v>54</v>
      </c>
      <c r="H26" s="57" t="s">
        <v>53</v>
      </c>
      <c r="I26" s="56" t="s">
        <v>54</v>
      </c>
      <c r="J26" s="67" t="s">
        <v>55</v>
      </c>
      <c r="K26" s="56" t="s">
        <v>54</v>
      </c>
      <c r="L26" s="57" t="s">
        <v>53</v>
      </c>
      <c r="M26" s="56" t="s">
        <v>54</v>
      </c>
      <c r="N26" s="55" t="s">
        <v>52</v>
      </c>
      <c r="O26" s="56" t="s">
        <v>54</v>
      </c>
      <c r="P26" s="57" t="s">
        <v>53</v>
      </c>
      <c r="Q26" s="58" t="s">
        <v>56</v>
      </c>
    </row>
    <row r="27" spans="1:17" ht="15" customHeight="1" x14ac:dyDescent="0.3">
      <c r="A27" s="18">
        <v>21</v>
      </c>
      <c r="B27" s="56" t="s">
        <v>54</v>
      </c>
      <c r="C27" s="21" t="s">
        <v>53</v>
      </c>
      <c r="D27" s="56" t="s">
        <v>54</v>
      </c>
      <c r="E27" s="60" t="s">
        <v>58</v>
      </c>
      <c r="F27" s="57" t="s">
        <v>53</v>
      </c>
      <c r="G27" s="55" t="s">
        <v>52</v>
      </c>
      <c r="H27" s="56" t="s">
        <v>54</v>
      </c>
      <c r="I27" s="57" t="s">
        <v>53</v>
      </c>
      <c r="J27" s="56" t="s">
        <v>54</v>
      </c>
      <c r="K27" s="67" t="s">
        <v>55</v>
      </c>
      <c r="L27" s="56" t="s">
        <v>54</v>
      </c>
      <c r="M27" s="57" t="s">
        <v>53</v>
      </c>
      <c r="N27" s="56" t="s">
        <v>54</v>
      </c>
      <c r="O27" s="55" t="s">
        <v>52</v>
      </c>
      <c r="P27" s="56" t="s">
        <v>54</v>
      </c>
      <c r="Q27" s="57" t="s">
        <v>53</v>
      </c>
    </row>
    <row r="28" spans="1:17" ht="15" customHeight="1" x14ac:dyDescent="0.3">
      <c r="A28" s="18">
        <v>22</v>
      </c>
      <c r="B28" s="57" t="s">
        <v>53</v>
      </c>
      <c r="C28" s="56" t="s">
        <v>54</v>
      </c>
      <c r="D28" s="21" t="s">
        <v>53</v>
      </c>
      <c r="E28" s="56" t="s">
        <v>54</v>
      </c>
      <c r="F28" s="60" t="s">
        <v>58</v>
      </c>
      <c r="G28" s="57" t="s">
        <v>53</v>
      </c>
      <c r="H28" s="55" t="s">
        <v>52</v>
      </c>
      <c r="I28" s="56" t="s">
        <v>54</v>
      </c>
      <c r="J28" s="57" t="s">
        <v>53</v>
      </c>
      <c r="K28" s="56" t="s">
        <v>54</v>
      </c>
      <c r="L28" s="67" t="s">
        <v>55</v>
      </c>
      <c r="M28" s="56" t="s">
        <v>54</v>
      </c>
      <c r="N28" s="57" t="s">
        <v>53</v>
      </c>
      <c r="O28" s="56" t="s">
        <v>54</v>
      </c>
      <c r="P28" s="55" t="s">
        <v>52</v>
      </c>
      <c r="Q28" s="56" t="s">
        <v>54</v>
      </c>
    </row>
    <row r="29" spans="1:17" ht="15" customHeight="1" x14ac:dyDescent="0.3">
      <c r="A29" s="18">
        <v>23</v>
      </c>
      <c r="B29" s="56" t="s">
        <v>54</v>
      </c>
      <c r="C29" s="57" t="s">
        <v>53</v>
      </c>
      <c r="D29" s="56" t="s">
        <v>54</v>
      </c>
      <c r="E29" s="22" t="s">
        <v>57</v>
      </c>
      <c r="F29" s="56" t="s">
        <v>54</v>
      </c>
      <c r="G29" s="60" t="s">
        <v>58</v>
      </c>
      <c r="H29" s="57" t="s">
        <v>53</v>
      </c>
      <c r="I29" s="55" t="s">
        <v>52</v>
      </c>
      <c r="J29" s="56" t="s">
        <v>54</v>
      </c>
      <c r="K29" s="57" t="s">
        <v>53</v>
      </c>
      <c r="L29" s="56" t="s">
        <v>54</v>
      </c>
      <c r="M29" s="67" t="s">
        <v>55</v>
      </c>
      <c r="N29" s="56" t="s">
        <v>54</v>
      </c>
      <c r="O29" s="57" t="s">
        <v>53</v>
      </c>
      <c r="P29" s="56" t="s">
        <v>54</v>
      </c>
      <c r="Q29" s="55" t="s">
        <v>52</v>
      </c>
    </row>
    <row r="30" spans="1:17" ht="15" customHeight="1" x14ac:dyDescent="0.3">
      <c r="A30" s="18">
        <v>24</v>
      </c>
      <c r="B30" s="57" t="s">
        <v>53</v>
      </c>
      <c r="C30" s="56" t="s">
        <v>54</v>
      </c>
      <c r="D30" s="57" t="s">
        <v>53</v>
      </c>
      <c r="E30" s="56" t="s">
        <v>54</v>
      </c>
      <c r="F30" s="21" t="s">
        <v>53</v>
      </c>
      <c r="G30" s="56" t="s">
        <v>54</v>
      </c>
      <c r="H30" s="60" t="s">
        <v>58</v>
      </c>
      <c r="I30" s="57" t="s">
        <v>53</v>
      </c>
      <c r="J30" s="55" t="s">
        <v>52</v>
      </c>
      <c r="K30" s="56" t="s">
        <v>54</v>
      </c>
      <c r="L30" s="57" t="s">
        <v>53</v>
      </c>
      <c r="M30" s="56" t="s">
        <v>54</v>
      </c>
      <c r="N30" s="67" t="s">
        <v>55</v>
      </c>
      <c r="O30" s="56" t="s">
        <v>54</v>
      </c>
      <c r="P30" s="57" t="s">
        <v>53</v>
      </c>
      <c r="Q30" s="56" t="s">
        <v>54</v>
      </c>
    </row>
    <row r="31" spans="1:17" ht="15" customHeight="1" x14ac:dyDescent="0.3">
      <c r="A31" s="18">
        <v>25</v>
      </c>
      <c r="B31" s="55" t="s">
        <v>52</v>
      </c>
      <c r="C31" s="57" t="s">
        <v>53</v>
      </c>
      <c r="D31" s="56" t="s">
        <v>54</v>
      </c>
      <c r="E31" s="57" t="s">
        <v>53</v>
      </c>
      <c r="F31" s="56" t="s">
        <v>54</v>
      </c>
      <c r="G31" s="22" t="s">
        <v>57</v>
      </c>
      <c r="H31" s="56" t="s">
        <v>54</v>
      </c>
      <c r="I31" s="60" t="s">
        <v>58</v>
      </c>
      <c r="J31" s="57" t="s">
        <v>53</v>
      </c>
      <c r="K31" s="55" t="s">
        <v>52</v>
      </c>
      <c r="L31" s="56" t="s">
        <v>54</v>
      </c>
      <c r="M31" s="57" t="s">
        <v>53</v>
      </c>
      <c r="N31" s="56" t="s">
        <v>54</v>
      </c>
      <c r="O31" s="67" t="s">
        <v>55</v>
      </c>
      <c r="P31" s="56" t="s">
        <v>54</v>
      </c>
      <c r="Q31" s="57" t="s">
        <v>53</v>
      </c>
    </row>
    <row r="32" spans="1:17" ht="15" customHeight="1" x14ac:dyDescent="0.3">
      <c r="A32" s="18">
        <v>26</v>
      </c>
      <c r="B32" s="56" t="s">
        <v>54</v>
      </c>
      <c r="C32" s="55" t="s">
        <v>52</v>
      </c>
      <c r="D32" s="57" t="s">
        <v>53</v>
      </c>
      <c r="E32" s="56" t="s">
        <v>54</v>
      </c>
      <c r="F32" s="57" t="s">
        <v>53</v>
      </c>
      <c r="G32" s="56" t="s">
        <v>54</v>
      </c>
      <c r="H32" s="21" t="s">
        <v>53</v>
      </c>
      <c r="I32" s="56" t="s">
        <v>54</v>
      </c>
      <c r="J32" s="60" t="s">
        <v>58</v>
      </c>
      <c r="K32" s="57" t="s">
        <v>53</v>
      </c>
      <c r="L32" s="55" t="s">
        <v>52</v>
      </c>
      <c r="M32" s="56" t="s">
        <v>54</v>
      </c>
      <c r="N32" s="57" t="s">
        <v>53</v>
      </c>
      <c r="O32" s="56" t="s">
        <v>54</v>
      </c>
      <c r="P32" s="67" t="s">
        <v>55</v>
      </c>
      <c r="Q32" s="56" t="s">
        <v>54</v>
      </c>
    </row>
    <row r="33" spans="1:17" ht="15" customHeight="1" x14ac:dyDescent="0.3">
      <c r="A33" s="18">
        <v>27</v>
      </c>
      <c r="B33" s="59" t="s">
        <v>57</v>
      </c>
      <c r="C33" s="56" t="s">
        <v>54</v>
      </c>
      <c r="D33" s="55" t="s">
        <v>52</v>
      </c>
      <c r="E33" s="57" t="s">
        <v>53</v>
      </c>
      <c r="F33" s="56" t="s">
        <v>54</v>
      </c>
      <c r="G33" s="57" t="s">
        <v>53</v>
      </c>
      <c r="H33" s="56" t="s">
        <v>54</v>
      </c>
      <c r="I33" s="22" t="s">
        <v>57</v>
      </c>
      <c r="J33" s="56" t="s">
        <v>54</v>
      </c>
      <c r="K33" s="60" t="s">
        <v>58</v>
      </c>
      <c r="L33" s="57" t="s">
        <v>53</v>
      </c>
      <c r="M33" s="55" t="s">
        <v>52</v>
      </c>
      <c r="N33" s="56" t="s">
        <v>54</v>
      </c>
      <c r="O33" s="57" t="s">
        <v>53</v>
      </c>
      <c r="P33" s="56" t="s">
        <v>54</v>
      </c>
      <c r="Q33" s="67" t="s">
        <v>55</v>
      </c>
    </row>
    <row r="34" spans="1:17" ht="15" customHeight="1" x14ac:dyDescent="0.3">
      <c r="A34" s="18">
        <v>28</v>
      </c>
      <c r="B34" s="57" t="s">
        <v>53</v>
      </c>
      <c r="C34" s="59" t="s">
        <v>57</v>
      </c>
      <c r="D34" s="56" t="s">
        <v>54</v>
      </c>
      <c r="E34" s="55" t="s">
        <v>52</v>
      </c>
      <c r="F34" s="57" t="s">
        <v>53</v>
      </c>
      <c r="G34" s="56" t="s">
        <v>54</v>
      </c>
      <c r="H34" s="57" t="s">
        <v>53</v>
      </c>
      <c r="I34" s="56" t="s">
        <v>54</v>
      </c>
      <c r="J34" s="21" t="s">
        <v>53</v>
      </c>
      <c r="K34" s="56" t="s">
        <v>54</v>
      </c>
      <c r="L34" s="60" t="s">
        <v>58</v>
      </c>
      <c r="M34" s="57" t="s">
        <v>53</v>
      </c>
      <c r="N34" s="55" t="s">
        <v>52</v>
      </c>
      <c r="O34" s="56" t="s">
        <v>54</v>
      </c>
      <c r="P34" s="57" t="s">
        <v>53</v>
      </c>
      <c r="Q34" s="56" t="s">
        <v>54</v>
      </c>
    </row>
    <row r="35" spans="1:17" ht="15" customHeight="1" x14ac:dyDescent="0.3">
      <c r="A35" s="18">
        <v>29</v>
      </c>
      <c r="B35" s="56" t="s">
        <v>54</v>
      </c>
      <c r="C35" s="57" t="s">
        <v>53</v>
      </c>
      <c r="D35" s="59" t="s">
        <v>57</v>
      </c>
      <c r="E35" s="56" t="s">
        <v>54</v>
      </c>
      <c r="F35" s="55" t="s">
        <v>52</v>
      </c>
      <c r="G35" s="57" t="s">
        <v>53</v>
      </c>
      <c r="H35" s="56" t="s">
        <v>54</v>
      </c>
      <c r="I35" s="57" t="s">
        <v>53</v>
      </c>
      <c r="J35" s="56" t="s">
        <v>54</v>
      </c>
      <c r="K35" s="22" t="s">
        <v>57</v>
      </c>
      <c r="L35" s="56" t="s">
        <v>54</v>
      </c>
      <c r="M35" s="60" t="s">
        <v>58</v>
      </c>
      <c r="N35" s="57" t="s">
        <v>53</v>
      </c>
      <c r="O35" s="55" t="s">
        <v>52</v>
      </c>
      <c r="P35" s="56" t="s">
        <v>54</v>
      </c>
      <c r="Q35" s="57" t="s">
        <v>53</v>
      </c>
    </row>
    <row r="36" spans="1:17" ht="15" customHeight="1" x14ac:dyDescent="0.3">
      <c r="A36" s="18">
        <v>30</v>
      </c>
      <c r="B36" s="67" t="s">
        <v>55</v>
      </c>
      <c r="C36" s="56" t="s">
        <v>54</v>
      </c>
      <c r="D36" s="57" t="s">
        <v>53</v>
      </c>
      <c r="E36" s="59" t="s">
        <v>57</v>
      </c>
      <c r="F36" s="56" t="s">
        <v>54</v>
      </c>
      <c r="G36" s="55" t="s">
        <v>52</v>
      </c>
      <c r="H36" s="57" t="s">
        <v>53</v>
      </c>
      <c r="I36" s="56" t="s">
        <v>54</v>
      </c>
      <c r="J36" s="57" t="s">
        <v>53</v>
      </c>
      <c r="K36" s="56" t="s">
        <v>54</v>
      </c>
      <c r="L36" s="21" t="s">
        <v>53</v>
      </c>
      <c r="M36" s="56" t="s">
        <v>54</v>
      </c>
      <c r="N36" s="60" t="s">
        <v>58</v>
      </c>
      <c r="O36" s="57" t="s">
        <v>53</v>
      </c>
      <c r="P36" s="55" t="s">
        <v>52</v>
      </c>
      <c r="Q36" s="56" t="s">
        <v>54</v>
      </c>
    </row>
    <row r="37" spans="1:17" ht="15" customHeight="1" x14ac:dyDescent="0.3">
      <c r="A37" s="18">
        <v>31</v>
      </c>
      <c r="B37" s="56" t="s">
        <v>54</v>
      </c>
      <c r="C37" s="67" t="s">
        <v>55</v>
      </c>
      <c r="D37" s="56" t="s">
        <v>54</v>
      </c>
      <c r="E37" s="57" t="s">
        <v>53</v>
      </c>
      <c r="F37" s="59" t="s">
        <v>57</v>
      </c>
      <c r="G37" s="56" t="s">
        <v>54</v>
      </c>
      <c r="H37" s="55" t="s">
        <v>52</v>
      </c>
      <c r="I37" s="57" t="s">
        <v>53</v>
      </c>
      <c r="J37" s="56" t="s">
        <v>54</v>
      </c>
      <c r="K37" s="57" t="s">
        <v>53</v>
      </c>
      <c r="L37" s="56" t="s">
        <v>54</v>
      </c>
      <c r="M37" s="22" t="s">
        <v>57</v>
      </c>
      <c r="N37" s="56" t="s">
        <v>54</v>
      </c>
      <c r="O37" s="60" t="s">
        <v>58</v>
      </c>
      <c r="P37" s="57" t="s">
        <v>53</v>
      </c>
      <c r="Q37" s="55" t="s">
        <v>52</v>
      </c>
    </row>
    <row r="38" spans="1:17" ht="15" customHeight="1" x14ac:dyDescent="0.3">
      <c r="A38" s="18">
        <v>32</v>
      </c>
      <c r="B38" s="57" t="s">
        <v>53</v>
      </c>
      <c r="C38" s="56" t="s">
        <v>54</v>
      </c>
      <c r="D38" s="67" t="s">
        <v>55</v>
      </c>
      <c r="E38" s="56" t="s">
        <v>54</v>
      </c>
      <c r="F38" s="57" t="s">
        <v>53</v>
      </c>
      <c r="G38" s="59" t="s">
        <v>57</v>
      </c>
      <c r="H38" s="56" t="s">
        <v>54</v>
      </c>
      <c r="I38" s="55" t="s">
        <v>52</v>
      </c>
      <c r="J38" s="57" t="s">
        <v>53</v>
      </c>
      <c r="K38" s="56" t="s">
        <v>54</v>
      </c>
      <c r="L38" s="57" t="s">
        <v>53</v>
      </c>
      <c r="M38" s="56" t="s">
        <v>54</v>
      </c>
      <c r="N38" s="21" t="s">
        <v>53</v>
      </c>
      <c r="O38" s="56" t="s">
        <v>54</v>
      </c>
      <c r="P38" s="60" t="s">
        <v>58</v>
      </c>
      <c r="Q38" s="57" t="s">
        <v>53</v>
      </c>
    </row>
    <row r="39" spans="1:17" ht="15" customHeight="1" x14ac:dyDescent="0.3">
      <c r="A39" s="18">
        <v>33</v>
      </c>
      <c r="B39" s="55" t="s">
        <v>52</v>
      </c>
      <c r="C39" s="57" t="s">
        <v>53</v>
      </c>
      <c r="D39" s="56" t="s">
        <v>54</v>
      </c>
      <c r="E39" s="67" t="s">
        <v>55</v>
      </c>
      <c r="F39" s="56" t="s">
        <v>54</v>
      </c>
      <c r="G39" s="57" t="s">
        <v>53</v>
      </c>
      <c r="H39" s="59" t="s">
        <v>57</v>
      </c>
      <c r="I39" s="56" t="s">
        <v>54</v>
      </c>
      <c r="J39" s="55" t="s">
        <v>52</v>
      </c>
      <c r="K39" s="57" t="s">
        <v>53</v>
      </c>
      <c r="L39" s="56" t="s">
        <v>54</v>
      </c>
      <c r="M39" s="57" t="s">
        <v>53</v>
      </c>
      <c r="N39" s="56" t="s">
        <v>54</v>
      </c>
      <c r="O39" s="22" t="s">
        <v>57</v>
      </c>
      <c r="P39" s="56" t="s">
        <v>54</v>
      </c>
      <c r="Q39" s="60" t="s">
        <v>58</v>
      </c>
    </row>
    <row r="40" spans="1:17" ht="15" customHeight="1" x14ac:dyDescent="0.3">
      <c r="A40" s="18">
        <v>34</v>
      </c>
      <c r="B40" s="56" t="s">
        <v>54</v>
      </c>
      <c r="C40" s="55" t="s">
        <v>52</v>
      </c>
      <c r="D40" s="57" t="s">
        <v>53</v>
      </c>
      <c r="E40" s="56" t="s">
        <v>54</v>
      </c>
      <c r="F40" s="67" t="s">
        <v>55</v>
      </c>
      <c r="G40" s="56" t="s">
        <v>54</v>
      </c>
      <c r="H40" s="57" t="s">
        <v>53</v>
      </c>
      <c r="I40" s="59" t="s">
        <v>57</v>
      </c>
      <c r="J40" s="56" t="s">
        <v>54</v>
      </c>
      <c r="K40" s="55" t="s">
        <v>52</v>
      </c>
      <c r="L40" s="57" t="s">
        <v>53</v>
      </c>
      <c r="M40" s="56" t="s">
        <v>54</v>
      </c>
      <c r="N40" s="57" t="s">
        <v>53</v>
      </c>
      <c r="O40" s="56" t="s">
        <v>54</v>
      </c>
      <c r="P40" s="21" t="s">
        <v>53</v>
      </c>
      <c r="Q40" s="56" t="s">
        <v>54</v>
      </c>
    </row>
    <row r="41" spans="1:17" ht="15" customHeight="1" x14ac:dyDescent="0.3">
      <c r="A41" s="18">
        <v>35</v>
      </c>
      <c r="B41" s="57" t="s">
        <v>53</v>
      </c>
      <c r="C41" s="56" t="s">
        <v>54</v>
      </c>
      <c r="D41" s="55" t="s">
        <v>52</v>
      </c>
      <c r="E41" s="57" t="s">
        <v>53</v>
      </c>
      <c r="F41" s="56" t="s">
        <v>54</v>
      </c>
      <c r="G41" s="67" t="s">
        <v>55</v>
      </c>
      <c r="H41" s="56" t="s">
        <v>54</v>
      </c>
      <c r="I41" s="57" t="s">
        <v>53</v>
      </c>
      <c r="J41" s="59" t="s">
        <v>57</v>
      </c>
      <c r="K41" s="56" t="s">
        <v>54</v>
      </c>
      <c r="L41" s="55" t="s">
        <v>52</v>
      </c>
      <c r="M41" s="57" t="s">
        <v>53</v>
      </c>
      <c r="N41" s="56" t="s">
        <v>54</v>
      </c>
      <c r="O41" s="57" t="s">
        <v>53</v>
      </c>
      <c r="P41" s="56" t="s">
        <v>54</v>
      </c>
      <c r="Q41" s="22" t="s">
        <v>57</v>
      </c>
    </row>
    <row r="42" spans="1:17" ht="15" customHeight="1" x14ac:dyDescent="0.3">
      <c r="A42" s="18">
        <v>36</v>
      </c>
      <c r="B42" s="58" t="s">
        <v>56</v>
      </c>
      <c r="C42" s="57" t="s">
        <v>53</v>
      </c>
      <c r="D42" s="56" t="s">
        <v>54</v>
      </c>
      <c r="E42" s="55" t="s">
        <v>52</v>
      </c>
      <c r="F42" s="57" t="s">
        <v>53</v>
      </c>
      <c r="G42" s="56" t="s">
        <v>54</v>
      </c>
      <c r="H42" s="67" t="s">
        <v>55</v>
      </c>
      <c r="I42" s="56" t="s">
        <v>54</v>
      </c>
      <c r="J42" s="57" t="s">
        <v>53</v>
      </c>
      <c r="K42" s="59" t="s">
        <v>57</v>
      </c>
      <c r="L42" s="56" t="s">
        <v>54</v>
      </c>
      <c r="M42" s="55" t="s">
        <v>52</v>
      </c>
      <c r="N42" s="57" t="s">
        <v>53</v>
      </c>
      <c r="O42" s="56" t="s">
        <v>54</v>
      </c>
      <c r="P42" s="57" t="s">
        <v>53</v>
      </c>
      <c r="Q42" s="56" t="s">
        <v>54</v>
      </c>
    </row>
    <row r="43" spans="1:17" ht="15" customHeight="1" x14ac:dyDescent="0.3">
      <c r="A43" s="18">
        <v>37</v>
      </c>
      <c r="B43" s="56" t="s">
        <v>54</v>
      </c>
      <c r="C43" s="58" t="s">
        <v>56</v>
      </c>
      <c r="D43" s="57" t="s">
        <v>53</v>
      </c>
      <c r="E43" s="56" t="s">
        <v>54</v>
      </c>
      <c r="F43" s="55" t="s">
        <v>52</v>
      </c>
      <c r="G43" s="57" t="s">
        <v>53</v>
      </c>
      <c r="H43" s="56" t="s">
        <v>54</v>
      </c>
      <c r="I43" s="67" t="s">
        <v>55</v>
      </c>
      <c r="J43" s="56" t="s">
        <v>54</v>
      </c>
      <c r="K43" s="57" t="s">
        <v>53</v>
      </c>
      <c r="L43" s="59" t="s">
        <v>57</v>
      </c>
      <c r="M43" s="56" t="s">
        <v>54</v>
      </c>
      <c r="N43" s="55" t="s">
        <v>52</v>
      </c>
      <c r="O43" s="57" t="s">
        <v>53</v>
      </c>
      <c r="P43" s="56" t="s">
        <v>54</v>
      </c>
      <c r="Q43" s="57" t="s">
        <v>53</v>
      </c>
    </row>
    <row r="44" spans="1:17" ht="15" customHeight="1" x14ac:dyDescent="0.3">
      <c r="A44" s="18">
        <v>38</v>
      </c>
      <c r="B44" s="57" t="s">
        <v>53</v>
      </c>
      <c r="C44" s="56" t="s">
        <v>54</v>
      </c>
      <c r="D44" s="58" t="s">
        <v>56</v>
      </c>
      <c r="E44" s="57" t="s">
        <v>53</v>
      </c>
      <c r="F44" s="56" t="s">
        <v>54</v>
      </c>
      <c r="G44" s="55" t="s">
        <v>52</v>
      </c>
      <c r="H44" s="57" t="s">
        <v>53</v>
      </c>
      <c r="I44" s="56" t="s">
        <v>54</v>
      </c>
      <c r="J44" s="67" t="s">
        <v>55</v>
      </c>
      <c r="K44" s="56" t="s">
        <v>54</v>
      </c>
      <c r="L44" s="57" t="s">
        <v>53</v>
      </c>
      <c r="M44" s="59" t="s">
        <v>57</v>
      </c>
      <c r="N44" s="56" t="s">
        <v>54</v>
      </c>
      <c r="O44" s="55" t="s">
        <v>52</v>
      </c>
      <c r="P44" s="57" t="s">
        <v>53</v>
      </c>
      <c r="Q44" s="56" t="s">
        <v>54</v>
      </c>
    </row>
    <row r="45" spans="1:17" ht="15" customHeight="1" x14ac:dyDescent="0.3">
      <c r="A45" s="18">
        <v>39</v>
      </c>
      <c r="B45" s="56" t="s">
        <v>54</v>
      </c>
      <c r="C45" s="57" t="s">
        <v>53</v>
      </c>
      <c r="D45" s="56" t="s">
        <v>54</v>
      </c>
      <c r="E45" s="58" t="s">
        <v>56</v>
      </c>
      <c r="F45" s="57" t="s">
        <v>53</v>
      </c>
      <c r="G45" s="56" t="s">
        <v>54</v>
      </c>
      <c r="H45" s="55" t="s">
        <v>52</v>
      </c>
      <c r="I45" s="57" t="s">
        <v>53</v>
      </c>
      <c r="J45" s="56" t="s">
        <v>54</v>
      </c>
      <c r="K45" s="67" t="s">
        <v>55</v>
      </c>
      <c r="L45" s="56" t="s">
        <v>54</v>
      </c>
      <c r="M45" s="57" t="s">
        <v>53</v>
      </c>
      <c r="N45" s="59" t="s">
        <v>57</v>
      </c>
      <c r="O45" s="56" t="s">
        <v>54</v>
      </c>
      <c r="P45" s="55" t="s">
        <v>52</v>
      </c>
      <c r="Q45" s="57" t="s">
        <v>53</v>
      </c>
    </row>
    <row r="46" spans="1:17" ht="15" customHeight="1" x14ac:dyDescent="0.3">
      <c r="A46" s="18">
        <v>40</v>
      </c>
      <c r="B46" s="67" t="s">
        <v>55</v>
      </c>
      <c r="C46" s="56" t="s">
        <v>54</v>
      </c>
      <c r="D46" s="57" t="s">
        <v>53</v>
      </c>
      <c r="E46" s="56" t="s">
        <v>54</v>
      </c>
      <c r="F46" s="58" t="s">
        <v>56</v>
      </c>
      <c r="G46" s="57" t="s">
        <v>53</v>
      </c>
      <c r="H46" s="56" t="s">
        <v>54</v>
      </c>
      <c r="I46" s="55" t="s">
        <v>52</v>
      </c>
      <c r="J46" s="57" t="s">
        <v>53</v>
      </c>
      <c r="K46" s="56" t="s">
        <v>54</v>
      </c>
      <c r="L46" s="67" t="s">
        <v>55</v>
      </c>
      <c r="M46" s="56" t="s">
        <v>54</v>
      </c>
      <c r="N46" s="57" t="s">
        <v>53</v>
      </c>
      <c r="O46" s="59" t="s">
        <v>57</v>
      </c>
      <c r="P46" s="56" t="s">
        <v>54</v>
      </c>
      <c r="Q46" s="55" t="s">
        <v>52</v>
      </c>
    </row>
    <row r="47" spans="1:17" ht="15" customHeight="1" x14ac:dyDescent="0.3">
      <c r="A47" s="18">
        <v>41</v>
      </c>
      <c r="B47" s="57" t="s">
        <v>53</v>
      </c>
      <c r="C47" s="67" t="s">
        <v>55</v>
      </c>
      <c r="D47" s="56" t="s">
        <v>54</v>
      </c>
      <c r="E47" s="57" t="s">
        <v>53</v>
      </c>
      <c r="F47" s="56" t="s">
        <v>54</v>
      </c>
      <c r="G47" s="58" t="s">
        <v>56</v>
      </c>
      <c r="H47" s="57" t="s">
        <v>53</v>
      </c>
      <c r="I47" s="56" t="s">
        <v>54</v>
      </c>
      <c r="J47" s="55" t="s">
        <v>52</v>
      </c>
      <c r="K47" s="57" t="s">
        <v>53</v>
      </c>
      <c r="L47" s="56" t="s">
        <v>54</v>
      </c>
      <c r="M47" s="67" t="s">
        <v>55</v>
      </c>
      <c r="N47" s="56" t="s">
        <v>54</v>
      </c>
      <c r="O47" s="57" t="s">
        <v>53</v>
      </c>
      <c r="P47" s="59" t="s">
        <v>57</v>
      </c>
      <c r="Q47" s="56" t="s">
        <v>54</v>
      </c>
    </row>
    <row r="48" spans="1:17" ht="15" customHeight="1" x14ac:dyDescent="0.3">
      <c r="A48" s="18">
        <v>42</v>
      </c>
      <c r="B48" s="56" t="s">
        <v>54</v>
      </c>
      <c r="C48" s="57" t="s">
        <v>53</v>
      </c>
      <c r="D48" s="67" t="s">
        <v>55</v>
      </c>
      <c r="E48" s="56" t="s">
        <v>54</v>
      </c>
      <c r="F48" s="57" t="s">
        <v>53</v>
      </c>
      <c r="G48" s="56" t="s">
        <v>54</v>
      </c>
      <c r="H48" s="58" t="s">
        <v>56</v>
      </c>
      <c r="I48" s="57" t="s">
        <v>53</v>
      </c>
      <c r="J48" s="56" t="s">
        <v>54</v>
      </c>
      <c r="K48" s="55" t="s">
        <v>52</v>
      </c>
      <c r="L48" s="57" t="s">
        <v>53</v>
      </c>
      <c r="M48" s="56" t="s">
        <v>54</v>
      </c>
      <c r="N48" s="67" t="s">
        <v>55</v>
      </c>
      <c r="O48" s="56" t="s">
        <v>54</v>
      </c>
      <c r="P48" s="57" t="s">
        <v>53</v>
      </c>
      <c r="Q48" s="59" t="s">
        <v>57</v>
      </c>
    </row>
    <row r="49" spans="1:17" ht="15" customHeight="1" x14ac:dyDescent="0.3">
      <c r="A49" s="18">
        <v>43</v>
      </c>
      <c r="B49" s="55" t="s">
        <v>52</v>
      </c>
      <c r="C49" s="56" t="s">
        <v>54</v>
      </c>
      <c r="D49" s="57" t="s">
        <v>53</v>
      </c>
      <c r="E49" s="67" t="s">
        <v>55</v>
      </c>
      <c r="F49" s="56" t="s">
        <v>54</v>
      </c>
      <c r="G49" s="57" t="s">
        <v>53</v>
      </c>
      <c r="H49" s="56" t="s">
        <v>54</v>
      </c>
      <c r="I49" s="58" t="s">
        <v>56</v>
      </c>
      <c r="J49" s="57" t="s">
        <v>53</v>
      </c>
      <c r="K49" s="56" t="s">
        <v>54</v>
      </c>
      <c r="L49" s="55" t="s">
        <v>52</v>
      </c>
      <c r="M49" s="57" t="s">
        <v>53</v>
      </c>
      <c r="N49" s="56" t="s">
        <v>54</v>
      </c>
      <c r="O49" s="67" t="s">
        <v>55</v>
      </c>
      <c r="P49" s="56" t="s">
        <v>54</v>
      </c>
      <c r="Q49" s="57" t="s">
        <v>53</v>
      </c>
    </row>
    <row r="50" spans="1:17" ht="15" customHeight="1" x14ac:dyDescent="0.3">
      <c r="A50" s="18">
        <v>44</v>
      </c>
      <c r="B50" s="56" t="s">
        <v>54</v>
      </c>
      <c r="C50" s="55" t="s">
        <v>52</v>
      </c>
      <c r="D50" s="56" t="s">
        <v>54</v>
      </c>
      <c r="E50" s="57" t="s">
        <v>53</v>
      </c>
      <c r="F50" s="67" t="s">
        <v>55</v>
      </c>
      <c r="G50" s="56" t="s">
        <v>54</v>
      </c>
      <c r="H50" s="57" t="s">
        <v>53</v>
      </c>
      <c r="I50" s="56" t="s">
        <v>54</v>
      </c>
      <c r="J50" s="58" t="s">
        <v>56</v>
      </c>
      <c r="K50" s="57" t="s">
        <v>53</v>
      </c>
      <c r="L50" s="56" t="s">
        <v>54</v>
      </c>
      <c r="M50" s="55" t="s">
        <v>52</v>
      </c>
      <c r="N50" s="57" t="s">
        <v>53</v>
      </c>
      <c r="O50" s="56" t="s">
        <v>54</v>
      </c>
      <c r="P50" s="67" t="s">
        <v>55</v>
      </c>
      <c r="Q50" s="56" t="s">
        <v>54</v>
      </c>
    </row>
    <row r="51" spans="1:17" ht="15" customHeight="1" x14ac:dyDescent="0.3">
      <c r="A51" s="18">
        <v>45</v>
      </c>
      <c r="B51" s="58" t="s">
        <v>56</v>
      </c>
      <c r="C51" s="56" t="s">
        <v>54</v>
      </c>
      <c r="D51" s="55" t="s">
        <v>52</v>
      </c>
      <c r="E51" s="56" t="s">
        <v>54</v>
      </c>
      <c r="F51" s="57" t="s">
        <v>53</v>
      </c>
      <c r="G51" s="67" t="s">
        <v>55</v>
      </c>
      <c r="H51" s="56" t="s">
        <v>54</v>
      </c>
      <c r="I51" s="57" t="s">
        <v>53</v>
      </c>
      <c r="J51" s="56" t="s">
        <v>54</v>
      </c>
      <c r="K51" s="58" t="s">
        <v>56</v>
      </c>
      <c r="L51" s="57" t="s">
        <v>53</v>
      </c>
      <c r="M51" s="56" t="s">
        <v>54</v>
      </c>
      <c r="N51" s="55" t="s">
        <v>52</v>
      </c>
      <c r="O51" s="57" t="s">
        <v>53</v>
      </c>
      <c r="P51" s="56" t="s">
        <v>54</v>
      </c>
      <c r="Q51" s="67" t="s">
        <v>55</v>
      </c>
    </row>
    <row r="52" spans="1:17" ht="15" customHeight="1" x14ac:dyDescent="0.3">
      <c r="A52" s="18">
        <v>46</v>
      </c>
      <c r="B52" s="57" t="s">
        <v>53</v>
      </c>
      <c r="C52" s="58" t="s">
        <v>56</v>
      </c>
      <c r="D52" s="56" t="s">
        <v>54</v>
      </c>
      <c r="E52" s="55" t="s">
        <v>52</v>
      </c>
      <c r="F52" s="56" t="s">
        <v>54</v>
      </c>
      <c r="G52" s="57" t="s">
        <v>53</v>
      </c>
      <c r="H52" s="67" t="s">
        <v>55</v>
      </c>
      <c r="I52" s="56" t="s">
        <v>54</v>
      </c>
      <c r="J52" s="57" t="s">
        <v>53</v>
      </c>
      <c r="K52" s="56" t="s">
        <v>54</v>
      </c>
      <c r="L52" s="58" t="s">
        <v>56</v>
      </c>
      <c r="M52" s="57" t="s">
        <v>53</v>
      </c>
      <c r="N52" s="56" t="s">
        <v>54</v>
      </c>
      <c r="O52" s="55" t="s">
        <v>52</v>
      </c>
      <c r="P52" s="57" t="s">
        <v>53</v>
      </c>
      <c r="Q52" s="56" t="s">
        <v>54</v>
      </c>
    </row>
    <row r="53" spans="1:17" ht="15" customHeight="1" x14ac:dyDescent="0.3">
      <c r="A53" s="18">
        <v>47</v>
      </c>
      <c r="B53" s="56" t="s">
        <v>54</v>
      </c>
      <c r="C53" s="57" t="s">
        <v>53</v>
      </c>
      <c r="D53" s="58" t="s">
        <v>56</v>
      </c>
      <c r="E53" s="56" t="s">
        <v>54</v>
      </c>
      <c r="F53" s="55" t="s">
        <v>52</v>
      </c>
      <c r="G53" s="56" t="s">
        <v>54</v>
      </c>
      <c r="H53" s="57" t="s">
        <v>53</v>
      </c>
      <c r="I53" s="67" t="s">
        <v>55</v>
      </c>
      <c r="J53" s="56" t="s">
        <v>54</v>
      </c>
      <c r="K53" s="57" t="s">
        <v>53</v>
      </c>
      <c r="L53" s="56" t="s">
        <v>54</v>
      </c>
      <c r="M53" s="58" t="s">
        <v>56</v>
      </c>
      <c r="N53" s="57" t="s">
        <v>53</v>
      </c>
      <c r="O53" s="56" t="s">
        <v>54</v>
      </c>
      <c r="P53" s="55" t="s">
        <v>52</v>
      </c>
      <c r="Q53" s="57" t="s">
        <v>53</v>
      </c>
    </row>
    <row r="54" spans="1:17" ht="15" customHeight="1" x14ac:dyDescent="0.3">
      <c r="A54" s="18">
        <v>48</v>
      </c>
      <c r="B54" s="54" t="s">
        <v>55</v>
      </c>
      <c r="C54" s="56" t="s">
        <v>54</v>
      </c>
      <c r="D54" s="57" t="s">
        <v>53</v>
      </c>
      <c r="E54" s="58" t="s">
        <v>56</v>
      </c>
      <c r="F54" s="56" t="s">
        <v>54</v>
      </c>
      <c r="G54" s="55" t="s">
        <v>52</v>
      </c>
      <c r="H54" s="56" t="s">
        <v>54</v>
      </c>
      <c r="I54" s="57" t="s">
        <v>53</v>
      </c>
      <c r="J54" s="67" t="s">
        <v>55</v>
      </c>
      <c r="K54" s="56" t="s">
        <v>54</v>
      </c>
      <c r="L54" s="57" t="s">
        <v>53</v>
      </c>
      <c r="M54" s="56" t="s">
        <v>54</v>
      </c>
      <c r="N54" s="58" t="s">
        <v>56</v>
      </c>
      <c r="O54" s="57" t="s">
        <v>53</v>
      </c>
      <c r="P54" s="56" t="s">
        <v>54</v>
      </c>
      <c r="Q54" s="55" t="s">
        <v>52</v>
      </c>
    </row>
    <row r="55" spans="1:17" ht="15" customHeight="1" x14ac:dyDescent="0.3">
      <c r="A55" s="18">
        <v>49</v>
      </c>
      <c r="B55" s="57" t="s">
        <v>53</v>
      </c>
      <c r="C55" s="54" t="s">
        <v>55</v>
      </c>
      <c r="D55" s="56" t="s">
        <v>54</v>
      </c>
      <c r="E55" s="57" t="s">
        <v>53</v>
      </c>
      <c r="F55" s="58" t="s">
        <v>56</v>
      </c>
      <c r="G55" s="56" t="s">
        <v>54</v>
      </c>
      <c r="H55" s="55" t="s">
        <v>52</v>
      </c>
      <c r="I55" s="56" t="s">
        <v>54</v>
      </c>
      <c r="J55" s="57" t="s">
        <v>53</v>
      </c>
      <c r="K55" s="67" t="s">
        <v>55</v>
      </c>
      <c r="L55" s="56" t="s">
        <v>54</v>
      </c>
      <c r="M55" s="57" t="s">
        <v>53</v>
      </c>
      <c r="N55" s="56" t="s">
        <v>54</v>
      </c>
      <c r="O55" s="58" t="s">
        <v>56</v>
      </c>
      <c r="P55" s="57" t="s">
        <v>53</v>
      </c>
      <c r="Q55" s="56" t="s">
        <v>54</v>
      </c>
    </row>
    <row r="56" spans="1:17" ht="15" customHeight="1" x14ac:dyDescent="0.3">
      <c r="A56" s="18">
        <v>50</v>
      </c>
      <c r="B56" s="56" t="s">
        <v>54</v>
      </c>
      <c r="C56" s="57" t="s">
        <v>53</v>
      </c>
      <c r="D56" s="54" t="s">
        <v>55</v>
      </c>
      <c r="E56" s="56" t="s">
        <v>54</v>
      </c>
      <c r="F56" s="57" t="s">
        <v>53</v>
      </c>
      <c r="G56" s="58" t="s">
        <v>56</v>
      </c>
      <c r="H56" s="56" t="s">
        <v>54</v>
      </c>
      <c r="I56" s="21" t="s">
        <v>53</v>
      </c>
      <c r="J56" s="56" t="s">
        <v>54</v>
      </c>
      <c r="K56" s="57" t="s">
        <v>53</v>
      </c>
      <c r="L56" s="67" t="s">
        <v>55</v>
      </c>
      <c r="M56" s="56" t="s">
        <v>54</v>
      </c>
      <c r="N56" s="57" t="s">
        <v>53</v>
      </c>
      <c r="O56" s="56" t="s">
        <v>54</v>
      </c>
      <c r="P56" s="58" t="s">
        <v>56</v>
      </c>
      <c r="Q56" s="57" t="s">
        <v>53</v>
      </c>
    </row>
    <row r="57" spans="1:17" ht="15" customHeight="1" x14ac:dyDescent="0.3">
      <c r="A57" s="18">
        <v>51</v>
      </c>
      <c r="B57" s="57" t="s">
        <v>53</v>
      </c>
      <c r="C57" s="56" t="s">
        <v>54</v>
      </c>
      <c r="D57" s="57" t="s">
        <v>53</v>
      </c>
      <c r="E57" s="54" t="s">
        <v>55</v>
      </c>
      <c r="F57" s="56" t="s">
        <v>54</v>
      </c>
      <c r="G57" s="57" t="s">
        <v>53</v>
      </c>
      <c r="H57" s="58" t="s">
        <v>56</v>
      </c>
      <c r="I57" s="56" t="s">
        <v>54</v>
      </c>
      <c r="J57" s="55" t="s">
        <v>52</v>
      </c>
      <c r="K57" s="56" t="s">
        <v>54</v>
      </c>
      <c r="L57" s="57" t="s">
        <v>53</v>
      </c>
      <c r="M57" s="67" t="s">
        <v>55</v>
      </c>
      <c r="N57" s="56" t="s">
        <v>54</v>
      </c>
      <c r="O57" s="57" t="s">
        <v>53</v>
      </c>
      <c r="P57" s="56" t="s">
        <v>54</v>
      </c>
      <c r="Q57" s="58" t="s">
        <v>56</v>
      </c>
    </row>
    <row r="58" spans="1:17" ht="15" customHeight="1" x14ac:dyDescent="0.3">
      <c r="A58" s="18">
        <v>52</v>
      </c>
      <c r="B58" s="56" t="s">
        <v>54</v>
      </c>
      <c r="C58" s="57" t="s">
        <v>53</v>
      </c>
      <c r="D58" s="56" t="s">
        <v>54</v>
      </c>
      <c r="E58" s="57" t="s">
        <v>53</v>
      </c>
      <c r="F58" s="24" t="s">
        <v>58</v>
      </c>
      <c r="G58" s="56" t="s">
        <v>54</v>
      </c>
      <c r="H58" s="57" t="s">
        <v>53</v>
      </c>
      <c r="I58" s="58" t="s">
        <v>56</v>
      </c>
      <c r="J58" s="56" t="s">
        <v>54</v>
      </c>
      <c r="K58" s="21" t="s">
        <v>53</v>
      </c>
      <c r="L58" s="56" t="s">
        <v>54</v>
      </c>
      <c r="M58" s="57" t="s">
        <v>53</v>
      </c>
      <c r="N58" s="67" t="s">
        <v>55</v>
      </c>
      <c r="O58" s="56" t="s">
        <v>54</v>
      </c>
      <c r="P58" s="57" t="s">
        <v>53</v>
      </c>
      <c r="Q58" s="56" t="s">
        <v>54</v>
      </c>
    </row>
    <row r="59" spans="1:17" ht="15" customHeight="1" x14ac:dyDescent="0.3">
      <c r="A59" s="18">
        <v>53</v>
      </c>
      <c r="B59" s="55" t="s">
        <v>52</v>
      </c>
      <c r="C59" s="56" t="s">
        <v>54</v>
      </c>
      <c r="D59" s="57" t="s">
        <v>53</v>
      </c>
      <c r="E59" s="56" t="s">
        <v>54</v>
      </c>
      <c r="F59" s="57" t="s">
        <v>53</v>
      </c>
      <c r="G59" s="54" t="s">
        <v>55</v>
      </c>
      <c r="H59" s="56" t="s">
        <v>54</v>
      </c>
      <c r="I59" s="57" t="s">
        <v>53</v>
      </c>
      <c r="J59" s="58" t="s">
        <v>56</v>
      </c>
      <c r="K59" s="56" t="s">
        <v>54</v>
      </c>
      <c r="L59" s="55" t="s">
        <v>52</v>
      </c>
      <c r="M59" s="56" t="s">
        <v>54</v>
      </c>
      <c r="N59" s="57" t="s">
        <v>53</v>
      </c>
      <c r="O59" s="67" t="s">
        <v>55</v>
      </c>
      <c r="P59" s="56" t="s">
        <v>54</v>
      </c>
      <c r="Q59" s="57" t="s">
        <v>53</v>
      </c>
    </row>
    <row r="60" spans="1:17" ht="15" customHeight="1" x14ac:dyDescent="0.3">
      <c r="A60" s="18">
        <v>54</v>
      </c>
      <c r="B60" s="60" t="s">
        <v>58</v>
      </c>
      <c r="C60" s="55" t="s">
        <v>52</v>
      </c>
      <c r="D60" s="56" t="s">
        <v>54</v>
      </c>
      <c r="E60" s="57" t="s">
        <v>53</v>
      </c>
      <c r="F60" s="56" t="s">
        <v>54</v>
      </c>
      <c r="G60" s="57" t="s">
        <v>53</v>
      </c>
      <c r="H60" s="54" t="s">
        <v>55</v>
      </c>
      <c r="I60" s="56" t="s">
        <v>54</v>
      </c>
      <c r="J60" s="57" t="s">
        <v>53</v>
      </c>
      <c r="K60" s="58" t="s">
        <v>56</v>
      </c>
      <c r="L60" s="56" t="s">
        <v>54</v>
      </c>
      <c r="M60" s="55" t="s">
        <v>52</v>
      </c>
      <c r="N60" s="56" t="s">
        <v>54</v>
      </c>
      <c r="O60" s="57" t="s">
        <v>53</v>
      </c>
      <c r="P60" s="67" t="s">
        <v>55</v>
      </c>
      <c r="Q60" s="56" t="s">
        <v>54</v>
      </c>
    </row>
    <row r="61" spans="1:17" ht="15" customHeight="1" x14ac:dyDescent="0.3">
      <c r="A61" s="18">
        <v>55</v>
      </c>
      <c r="B61" s="56" t="s">
        <v>54</v>
      </c>
      <c r="C61" s="60" t="s">
        <v>58</v>
      </c>
      <c r="D61" s="55" t="s">
        <v>52</v>
      </c>
      <c r="E61" s="56" t="s">
        <v>54</v>
      </c>
      <c r="F61" s="57" t="s">
        <v>53</v>
      </c>
      <c r="G61" s="56" t="s">
        <v>54</v>
      </c>
      <c r="H61" s="57" t="s">
        <v>53</v>
      </c>
      <c r="I61" s="54" t="s">
        <v>55</v>
      </c>
      <c r="J61" s="56" t="s">
        <v>54</v>
      </c>
      <c r="K61" s="57" t="s">
        <v>53</v>
      </c>
      <c r="L61" s="58" t="s">
        <v>56</v>
      </c>
      <c r="M61" s="56" t="s">
        <v>54</v>
      </c>
      <c r="N61" s="55" t="s">
        <v>52</v>
      </c>
      <c r="O61" s="56" t="s">
        <v>54</v>
      </c>
      <c r="P61" s="57" t="s">
        <v>53</v>
      </c>
      <c r="Q61" s="67" t="s">
        <v>55</v>
      </c>
    </row>
    <row r="62" spans="1:17" ht="15" customHeight="1" x14ac:dyDescent="0.3">
      <c r="A62" s="18">
        <v>56</v>
      </c>
      <c r="B62" s="57" t="s">
        <v>53</v>
      </c>
      <c r="C62" s="56" t="s">
        <v>54</v>
      </c>
      <c r="D62" s="60" t="s">
        <v>58</v>
      </c>
      <c r="E62" s="55" t="s">
        <v>52</v>
      </c>
      <c r="F62" s="56" t="s">
        <v>54</v>
      </c>
      <c r="G62" s="57" t="s">
        <v>53</v>
      </c>
      <c r="H62" s="56" t="s">
        <v>54</v>
      </c>
      <c r="I62" s="57" t="s">
        <v>53</v>
      </c>
      <c r="J62" s="22" t="s">
        <v>57</v>
      </c>
      <c r="K62" s="56" t="s">
        <v>54</v>
      </c>
      <c r="L62" s="57" t="s">
        <v>53</v>
      </c>
      <c r="M62" s="58" t="s">
        <v>56</v>
      </c>
      <c r="N62" s="56" t="s">
        <v>54</v>
      </c>
      <c r="O62" s="55" t="s">
        <v>52</v>
      </c>
      <c r="P62" s="56" t="s">
        <v>54</v>
      </c>
      <c r="Q62" s="57" t="s">
        <v>53</v>
      </c>
    </row>
    <row r="63" spans="1:17" ht="15" customHeight="1" x14ac:dyDescent="0.3">
      <c r="A63" s="18">
        <v>57</v>
      </c>
      <c r="B63" s="67" t="s">
        <v>55</v>
      </c>
      <c r="C63" s="57" t="s">
        <v>53</v>
      </c>
      <c r="D63" s="56" t="s">
        <v>54</v>
      </c>
      <c r="E63" s="21" t="s">
        <v>53</v>
      </c>
      <c r="F63" s="55" t="s">
        <v>52</v>
      </c>
      <c r="G63" s="56" t="s">
        <v>54</v>
      </c>
      <c r="H63" s="57" t="s">
        <v>53</v>
      </c>
      <c r="I63" s="56" t="s">
        <v>54</v>
      </c>
      <c r="J63" s="57" t="s">
        <v>53</v>
      </c>
      <c r="K63" s="54" t="s">
        <v>55</v>
      </c>
      <c r="L63" s="56" t="s">
        <v>54</v>
      </c>
      <c r="M63" s="57" t="s">
        <v>53</v>
      </c>
      <c r="N63" s="58" t="s">
        <v>56</v>
      </c>
      <c r="O63" s="56" t="s">
        <v>54</v>
      </c>
      <c r="P63" s="55" t="s">
        <v>52</v>
      </c>
      <c r="Q63" s="56" t="s">
        <v>54</v>
      </c>
    </row>
    <row r="64" spans="1:17" ht="15" customHeight="1" x14ac:dyDescent="0.3">
      <c r="A64" s="18">
        <v>58</v>
      </c>
      <c r="B64" s="56" t="s">
        <v>54</v>
      </c>
      <c r="C64" s="67" t="s">
        <v>55</v>
      </c>
      <c r="D64" s="57" t="s">
        <v>53</v>
      </c>
      <c r="E64" s="56" t="s">
        <v>54</v>
      </c>
      <c r="F64" s="60" t="s">
        <v>58</v>
      </c>
      <c r="G64" s="55" t="s">
        <v>52</v>
      </c>
      <c r="H64" s="56" t="s">
        <v>54</v>
      </c>
      <c r="I64" s="57" t="s">
        <v>53</v>
      </c>
      <c r="J64" s="56" t="s">
        <v>54</v>
      </c>
      <c r="K64" s="57" t="s">
        <v>53</v>
      </c>
      <c r="L64" s="54" t="s">
        <v>55</v>
      </c>
      <c r="M64" s="56" t="s">
        <v>54</v>
      </c>
      <c r="N64" s="57" t="s">
        <v>53</v>
      </c>
      <c r="O64" s="58" t="s">
        <v>56</v>
      </c>
      <c r="P64" s="56" t="s">
        <v>54</v>
      </c>
      <c r="Q64" s="55" t="s">
        <v>52</v>
      </c>
    </row>
    <row r="65" spans="1:17" ht="15" customHeight="1" x14ac:dyDescent="0.3">
      <c r="A65" s="18">
        <v>59</v>
      </c>
      <c r="B65" s="57" t="s">
        <v>53</v>
      </c>
      <c r="C65" s="56" t="s">
        <v>54</v>
      </c>
      <c r="D65" s="67" t="s">
        <v>55</v>
      </c>
      <c r="E65" s="57" t="s">
        <v>53</v>
      </c>
      <c r="F65" s="56" t="s">
        <v>54</v>
      </c>
      <c r="G65" s="21" t="s">
        <v>53</v>
      </c>
      <c r="H65" s="55" t="s">
        <v>52</v>
      </c>
      <c r="I65" s="56" t="s">
        <v>54</v>
      </c>
      <c r="J65" s="57" t="s">
        <v>53</v>
      </c>
      <c r="K65" s="56" t="s">
        <v>54</v>
      </c>
      <c r="L65" s="57" t="s">
        <v>53</v>
      </c>
      <c r="M65" s="54" t="s">
        <v>55</v>
      </c>
      <c r="N65" s="56" t="s">
        <v>54</v>
      </c>
      <c r="O65" s="57" t="s">
        <v>53</v>
      </c>
      <c r="P65" s="58" t="s">
        <v>56</v>
      </c>
      <c r="Q65" s="56" t="s">
        <v>54</v>
      </c>
    </row>
    <row r="66" spans="1:17" ht="15" customHeight="1" x14ac:dyDescent="0.3">
      <c r="A66" s="18">
        <v>60</v>
      </c>
      <c r="B66" s="56" t="s">
        <v>54</v>
      </c>
      <c r="C66" s="57" t="s">
        <v>53</v>
      </c>
      <c r="D66" s="56" t="s">
        <v>54</v>
      </c>
      <c r="E66" s="67" t="s">
        <v>55</v>
      </c>
      <c r="F66" s="57" t="s">
        <v>53</v>
      </c>
      <c r="G66" s="56" t="s">
        <v>54</v>
      </c>
      <c r="H66" s="60" t="s">
        <v>58</v>
      </c>
      <c r="I66" s="55" t="s">
        <v>52</v>
      </c>
      <c r="J66" s="56" t="s">
        <v>54</v>
      </c>
      <c r="K66" s="57" t="s">
        <v>53</v>
      </c>
      <c r="L66" s="56" t="s">
        <v>54</v>
      </c>
      <c r="M66" s="57" t="s">
        <v>53</v>
      </c>
      <c r="N66" s="54" t="s">
        <v>55</v>
      </c>
      <c r="O66" s="56" t="s">
        <v>54</v>
      </c>
      <c r="P66" s="57" t="s">
        <v>53</v>
      </c>
      <c r="Q66" s="58" t="s">
        <v>56</v>
      </c>
    </row>
    <row r="67" spans="1:17" ht="15" customHeight="1" x14ac:dyDescent="0.3">
      <c r="A67" s="18">
        <v>61</v>
      </c>
      <c r="B67" s="55" t="s">
        <v>52</v>
      </c>
      <c r="C67" s="56" t="s">
        <v>54</v>
      </c>
      <c r="D67" s="57" t="s">
        <v>53</v>
      </c>
      <c r="E67" s="56" t="s">
        <v>54</v>
      </c>
      <c r="F67" s="67" t="s">
        <v>55</v>
      </c>
      <c r="G67" s="57" t="s">
        <v>53</v>
      </c>
      <c r="H67" s="56" t="s">
        <v>54</v>
      </c>
      <c r="I67" s="21" t="s">
        <v>53</v>
      </c>
      <c r="J67" s="55" t="s">
        <v>52</v>
      </c>
      <c r="K67" s="56" t="s">
        <v>54</v>
      </c>
      <c r="L67" s="57" t="s">
        <v>53</v>
      </c>
      <c r="M67" s="56" t="s">
        <v>54</v>
      </c>
      <c r="N67" s="57" t="s">
        <v>53</v>
      </c>
      <c r="O67" s="54" t="s">
        <v>55</v>
      </c>
      <c r="P67" s="56" t="s">
        <v>54</v>
      </c>
      <c r="Q67" s="57" t="s">
        <v>53</v>
      </c>
    </row>
    <row r="68" spans="1:17" ht="15" customHeight="1" x14ac:dyDescent="0.3">
      <c r="A68" s="18">
        <v>62</v>
      </c>
      <c r="B68" s="56" t="s">
        <v>54</v>
      </c>
      <c r="C68" s="55" t="s">
        <v>52</v>
      </c>
      <c r="D68" s="56" t="s">
        <v>54</v>
      </c>
      <c r="E68" s="57" t="s">
        <v>53</v>
      </c>
      <c r="F68" s="56" t="s">
        <v>54</v>
      </c>
      <c r="G68" s="67" t="s">
        <v>55</v>
      </c>
      <c r="H68" s="57" t="s">
        <v>53</v>
      </c>
      <c r="I68" s="56" t="s">
        <v>54</v>
      </c>
      <c r="J68" s="60" t="s">
        <v>58</v>
      </c>
      <c r="K68" s="55" t="s">
        <v>52</v>
      </c>
      <c r="L68" s="56" t="s">
        <v>54</v>
      </c>
      <c r="M68" s="57" t="s">
        <v>53</v>
      </c>
      <c r="N68" s="56" t="s">
        <v>54</v>
      </c>
      <c r="O68" s="57" t="s">
        <v>53</v>
      </c>
      <c r="P68" s="23" t="s">
        <v>56</v>
      </c>
      <c r="Q68" s="56" t="s">
        <v>54</v>
      </c>
    </row>
    <row r="69" spans="1:17" ht="15" customHeight="1" x14ac:dyDescent="0.3">
      <c r="A69" s="18">
        <v>63</v>
      </c>
      <c r="B69" s="59" t="s">
        <v>57</v>
      </c>
      <c r="C69" s="56" t="s">
        <v>54</v>
      </c>
      <c r="D69" s="21" t="s">
        <v>53</v>
      </c>
      <c r="E69" s="56" t="s">
        <v>54</v>
      </c>
      <c r="F69" s="57" t="s">
        <v>53</v>
      </c>
      <c r="G69" s="56" t="s">
        <v>54</v>
      </c>
      <c r="H69" s="67" t="s">
        <v>55</v>
      </c>
      <c r="I69" s="57" t="s">
        <v>53</v>
      </c>
      <c r="J69" s="56" t="s">
        <v>54</v>
      </c>
      <c r="K69" s="21" t="s">
        <v>53</v>
      </c>
      <c r="L69" s="55" t="s">
        <v>52</v>
      </c>
      <c r="M69" s="56" t="s">
        <v>54</v>
      </c>
      <c r="N69" s="57" t="s">
        <v>53</v>
      </c>
      <c r="O69" s="56" t="s">
        <v>54</v>
      </c>
      <c r="P69" s="57" t="s">
        <v>53</v>
      </c>
      <c r="Q69" s="54" t="s">
        <v>55</v>
      </c>
    </row>
    <row r="70" spans="1:17" ht="15" customHeight="1" x14ac:dyDescent="0.3">
      <c r="A70" s="18">
        <v>64</v>
      </c>
      <c r="B70" s="57" t="s">
        <v>53</v>
      </c>
      <c r="C70" s="59" t="s">
        <v>57</v>
      </c>
      <c r="D70" s="56" t="s">
        <v>54</v>
      </c>
      <c r="E70" s="55" t="s">
        <v>52</v>
      </c>
      <c r="F70" s="56" t="s">
        <v>54</v>
      </c>
      <c r="G70" s="57" t="s">
        <v>53</v>
      </c>
      <c r="H70" s="56" t="s">
        <v>54</v>
      </c>
      <c r="I70" s="67" t="s">
        <v>55</v>
      </c>
      <c r="J70" s="57" t="s">
        <v>53</v>
      </c>
      <c r="K70" s="56" t="s">
        <v>54</v>
      </c>
      <c r="L70" s="60" t="s">
        <v>58</v>
      </c>
      <c r="M70" s="55" t="s">
        <v>52</v>
      </c>
      <c r="N70" s="56" t="s">
        <v>54</v>
      </c>
      <c r="O70" s="57" t="s">
        <v>53</v>
      </c>
      <c r="P70" s="56" t="s">
        <v>54</v>
      </c>
      <c r="Q70" s="57" t="s">
        <v>53</v>
      </c>
    </row>
    <row r="71" spans="1:17" ht="15" customHeight="1" x14ac:dyDescent="0.3">
      <c r="A71" s="18">
        <v>65</v>
      </c>
      <c r="B71" s="56" t="s">
        <v>54</v>
      </c>
      <c r="C71" s="57" t="s">
        <v>53</v>
      </c>
      <c r="D71" s="59" t="s">
        <v>57</v>
      </c>
      <c r="E71" s="56" t="s">
        <v>54</v>
      </c>
      <c r="F71" s="21" t="s">
        <v>53</v>
      </c>
      <c r="G71" s="56" t="s">
        <v>54</v>
      </c>
      <c r="H71" s="57" t="s">
        <v>53</v>
      </c>
      <c r="I71" s="56" t="s">
        <v>54</v>
      </c>
      <c r="J71" s="67" t="s">
        <v>55</v>
      </c>
      <c r="K71" s="57" t="s">
        <v>53</v>
      </c>
      <c r="L71" s="56" t="s">
        <v>54</v>
      </c>
      <c r="M71" s="21" t="s">
        <v>53</v>
      </c>
      <c r="N71" s="55" t="s">
        <v>52</v>
      </c>
      <c r="O71" s="56" t="s">
        <v>54</v>
      </c>
      <c r="P71" s="57" t="s">
        <v>53</v>
      </c>
      <c r="Q71" s="56" t="s">
        <v>54</v>
      </c>
    </row>
    <row r="72" spans="1:17" ht="15" customHeight="1" x14ac:dyDescent="0.3">
      <c r="A72" s="18">
        <v>66</v>
      </c>
      <c r="B72" s="57" t="s">
        <v>53</v>
      </c>
      <c r="C72" s="56" t="s">
        <v>54</v>
      </c>
      <c r="D72" s="57" t="s">
        <v>53</v>
      </c>
      <c r="E72" s="59" t="s">
        <v>57</v>
      </c>
      <c r="F72" s="56" t="s">
        <v>54</v>
      </c>
      <c r="G72" s="55" t="s">
        <v>52</v>
      </c>
      <c r="H72" s="56" t="s">
        <v>54</v>
      </c>
      <c r="I72" s="57" t="s">
        <v>53</v>
      </c>
      <c r="J72" s="56" t="s">
        <v>54</v>
      </c>
      <c r="K72" s="67" t="s">
        <v>55</v>
      </c>
      <c r="L72" s="57" t="s">
        <v>53</v>
      </c>
      <c r="M72" s="56" t="s">
        <v>54</v>
      </c>
      <c r="N72" s="60" t="s">
        <v>58</v>
      </c>
      <c r="O72" s="55" t="s">
        <v>52</v>
      </c>
      <c r="P72" s="56" t="s">
        <v>54</v>
      </c>
      <c r="Q72" s="57" t="s">
        <v>53</v>
      </c>
    </row>
    <row r="73" spans="1:17" ht="15" customHeight="1" x14ac:dyDescent="0.3">
      <c r="A73" s="18">
        <v>67</v>
      </c>
      <c r="B73" s="24" t="s">
        <v>58</v>
      </c>
      <c r="C73" s="57" t="s">
        <v>53</v>
      </c>
      <c r="D73" s="56" t="s">
        <v>54</v>
      </c>
      <c r="E73" s="57" t="s">
        <v>53</v>
      </c>
      <c r="F73" s="59" t="s">
        <v>57</v>
      </c>
      <c r="G73" s="56" t="s">
        <v>54</v>
      </c>
      <c r="H73" s="21" t="s">
        <v>53</v>
      </c>
      <c r="I73" s="56" t="s">
        <v>54</v>
      </c>
      <c r="J73" s="57" t="s">
        <v>53</v>
      </c>
      <c r="K73" s="56" t="s">
        <v>54</v>
      </c>
      <c r="L73" s="67" t="s">
        <v>55</v>
      </c>
      <c r="M73" s="57" t="s">
        <v>53</v>
      </c>
      <c r="N73" s="56" t="s">
        <v>54</v>
      </c>
      <c r="O73" s="60" t="s">
        <v>58</v>
      </c>
      <c r="P73" s="55" t="s">
        <v>52</v>
      </c>
      <c r="Q73" s="56" t="s">
        <v>54</v>
      </c>
    </row>
    <row r="74" spans="1:17" ht="15" customHeight="1" x14ac:dyDescent="0.3">
      <c r="A74" s="18">
        <v>68</v>
      </c>
      <c r="B74" s="56" t="s">
        <v>54</v>
      </c>
      <c r="C74" s="24" t="s">
        <v>58</v>
      </c>
      <c r="D74" s="57" t="s">
        <v>53</v>
      </c>
      <c r="E74" s="56" t="s">
        <v>54</v>
      </c>
      <c r="F74" s="57" t="s">
        <v>53</v>
      </c>
      <c r="G74" s="59" t="s">
        <v>57</v>
      </c>
      <c r="H74" s="56" t="s">
        <v>54</v>
      </c>
      <c r="I74" s="55" t="s">
        <v>52</v>
      </c>
      <c r="J74" s="56" t="s">
        <v>54</v>
      </c>
      <c r="K74" s="57" t="s">
        <v>53</v>
      </c>
      <c r="L74" s="56" t="s">
        <v>54</v>
      </c>
      <c r="M74" s="67" t="s">
        <v>55</v>
      </c>
      <c r="N74" s="57" t="s">
        <v>53</v>
      </c>
      <c r="O74" s="56" t="s">
        <v>54</v>
      </c>
      <c r="P74" s="60" t="s">
        <v>58</v>
      </c>
      <c r="Q74" s="55" t="s">
        <v>52</v>
      </c>
    </row>
    <row r="75" spans="1:17" ht="15" customHeight="1" x14ac:dyDescent="0.3">
      <c r="A75" s="18">
        <v>69</v>
      </c>
      <c r="B75" s="57" t="s">
        <v>53</v>
      </c>
      <c r="C75" s="56" t="s">
        <v>54</v>
      </c>
      <c r="D75" s="24" t="s">
        <v>58</v>
      </c>
      <c r="E75" s="57" t="s">
        <v>53</v>
      </c>
      <c r="F75" s="56" t="s">
        <v>54</v>
      </c>
      <c r="G75" s="57" t="s">
        <v>53</v>
      </c>
      <c r="H75" s="59" t="s">
        <v>57</v>
      </c>
      <c r="I75" s="56" t="s">
        <v>54</v>
      </c>
      <c r="J75" s="21" t="s">
        <v>53</v>
      </c>
      <c r="K75" s="56" t="s">
        <v>54</v>
      </c>
      <c r="L75" s="57" t="s">
        <v>53</v>
      </c>
      <c r="M75" s="56" t="s">
        <v>54</v>
      </c>
      <c r="N75" s="67" t="s">
        <v>55</v>
      </c>
      <c r="O75" s="57" t="s">
        <v>53</v>
      </c>
      <c r="P75" s="56" t="s">
        <v>54</v>
      </c>
      <c r="Q75" s="60" t="s">
        <v>58</v>
      </c>
    </row>
    <row r="76" spans="1:17" ht="15" customHeight="1" x14ac:dyDescent="0.3">
      <c r="A76" s="18">
        <v>70</v>
      </c>
      <c r="B76" s="56" t="s">
        <v>54</v>
      </c>
      <c r="C76" s="57" t="s">
        <v>53</v>
      </c>
      <c r="D76" s="56" t="s">
        <v>54</v>
      </c>
      <c r="E76" s="24" t="s">
        <v>58</v>
      </c>
      <c r="F76" s="57" t="s">
        <v>53</v>
      </c>
      <c r="G76" s="56" t="s">
        <v>54</v>
      </c>
      <c r="H76" s="57" t="s">
        <v>53</v>
      </c>
      <c r="I76" s="59" t="s">
        <v>57</v>
      </c>
      <c r="J76" s="56" t="s">
        <v>54</v>
      </c>
      <c r="K76" s="55" t="s">
        <v>52</v>
      </c>
      <c r="L76" s="56" t="s">
        <v>54</v>
      </c>
      <c r="M76" s="57" t="s">
        <v>53</v>
      </c>
      <c r="N76" s="56" t="s">
        <v>54</v>
      </c>
      <c r="O76" s="67" t="s">
        <v>55</v>
      </c>
      <c r="P76" s="57" t="s">
        <v>53</v>
      </c>
      <c r="Q76" s="56" t="s">
        <v>54</v>
      </c>
    </row>
    <row r="77" spans="1:17" ht="15" customHeight="1" x14ac:dyDescent="0.3">
      <c r="A77" s="18">
        <v>71</v>
      </c>
      <c r="B77" s="55" t="s">
        <v>52</v>
      </c>
      <c r="C77" s="56" t="s">
        <v>54</v>
      </c>
      <c r="D77" s="57" t="s">
        <v>53</v>
      </c>
      <c r="E77" s="56" t="s">
        <v>54</v>
      </c>
      <c r="F77" s="24" t="s">
        <v>58</v>
      </c>
      <c r="G77" s="57" t="s">
        <v>53</v>
      </c>
      <c r="H77" s="56" t="s">
        <v>54</v>
      </c>
      <c r="I77" s="57" t="s">
        <v>53</v>
      </c>
      <c r="J77" s="59" t="s">
        <v>57</v>
      </c>
      <c r="K77" s="56" t="s">
        <v>54</v>
      </c>
      <c r="L77" s="21" t="s">
        <v>53</v>
      </c>
      <c r="M77" s="56" t="s">
        <v>54</v>
      </c>
      <c r="N77" s="57" t="s">
        <v>53</v>
      </c>
      <c r="O77" s="56" t="s">
        <v>54</v>
      </c>
      <c r="P77" s="67" t="s">
        <v>55</v>
      </c>
      <c r="Q77" s="57" t="s">
        <v>53</v>
      </c>
    </row>
    <row r="78" spans="1:17" ht="15" customHeight="1" x14ac:dyDescent="0.3">
      <c r="A78" s="18">
        <v>72</v>
      </c>
      <c r="B78" s="58" t="s">
        <v>56</v>
      </c>
      <c r="C78" s="55" t="s">
        <v>52</v>
      </c>
      <c r="D78" s="56" t="s">
        <v>54</v>
      </c>
      <c r="E78" s="57" t="s">
        <v>53</v>
      </c>
      <c r="F78" s="56" t="s">
        <v>54</v>
      </c>
      <c r="G78" s="54" t="s">
        <v>55</v>
      </c>
      <c r="H78" s="57" t="s">
        <v>53</v>
      </c>
      <c r="I78" s="56" t="s">
        <v>54</v>
      </c>
      <c r="J78" s="57" t="s">
        <v>53</v>
      </c>
      <c r="K78" s="59" t="s">
        <v>57</v>
      </c>
      <c r="L78" s="56" t="s">
        <v>54</v>
      </c>
      <c r="M78" s="55" t="s">
        <v>52</v>
      </c>
      <c r="N78" s="56" t="s">
        <v>54</v>
      </c>
      <c r="O78" s="57" t="s">
        <v>53</v>
      </c>
      <c r="P78" s="56" t="s">
        <v>54</v>
      </c>
      <c r="Q78" s="67" t="s">
        <v>55</v>
      </c>
    </row>
    <row r="79" spans="1:17" ht="15" customHeight="1" x14ac:dyDescent="0.3">
      <c r="A79" s="18">
        <v>73</v>
      </c>
      <c r="B79" s="57" t="s">
        <v>53</v>
      </c>
      <c r="C79" s="58" t="s">
        <v>56</v>
      </c>
      <c r="D79" s="55" t="s">
        <v>52</v>
      </c>
      <c r="E79" s="56" t="s">
        <v>54</v>
      </c>
      <c r="F79" s="57" t="s">
        <v>53</v>
      </c>
      <c r="G79" s="56" t="s">
        <v>54</v>
      </c>
      <c r="H79" s="24" t="s">
        <v>58</v>
      </c>
      <c r="I79" s="57" t="s">
        <v>53</v>
      </c>
      <c r="J79" s="56" t="s">
        <v>54</v>
      </c>
      <c r="K79" s="57" t="s">
        <v>53</v>
      </c>
      <c r="L79" s="59" t="s">
        <v>57</v>
      </c>
      <c r="M79" s="56" t="s">
        <v>54</v>
      </c>
      <c r="N79" s="55" t="s">
        <v>52</v>
      </c>
      <c r="O79" s="56" t="s">
        <v>54</v>
      </c>
      <c r="P79" s="57" t="s">
        <v>53</v>
      </c>
      <c r="Q79" s="56" t="s">
        <v>54</v>
      </c>
    </row>
    <row r="80" spans="1:17" ht="15" customHeight="1" x14ac:dyDescent="0.3">
      <c r="A80" s="18">
        <v>74</v>
      </c>
      <c r="B80" s="56" t="s">
        <v>54</v>
      </c>
      <c r="C80" s="57" t="s">
        <v>53</v>
      </c>
      <c r="D80" s="61" t="s">
        <v>40</v>
      </c>
      <c r="E80" s="55" t="s">
        <v>52</v>
      </c>
      <c r="F80" s="56" t="s">
        <v>54</v>
      </c>
      <c r="G80" s="57" t="s">
        <v>53</v>
      </c>
      <c r="H80" s="56" t="s">
        <v>54</v>
      </c>
      <c r="I80" s="24" t="s">
        <v>58</v>
      </c>
      <c r="J80" s="57" t="s">
        <v>53</v>
      </c>
      <c r="K80" s="56" t="s">
        <v>54</v>
      </c>
      <c r="L80" s="57" t="s">
        <v>53</v>
      </c>
      <c r="M80" s="59" t="s">
        <v>57</v>
      </c>
      <c r="N80" s="56" t="s">
        <v>54</v>
      </c>
      <c r="O80" s="55" t="s">
        <v>52</v>
      </c>
      <c r="P80" s="56" t="s">
        <v>54</v>
      </c>
      <c r="Q80" s="57" t="s">
        <v>53</v>
      </c>
    </row>
    <row r="81" spans="1:17" ht="15" customHeight="1" x14ac:dyDescent="0.3">
      <c r="A81" s="18">
        <v>75</v>
      </c>
      <c r="B81" s="67" t="s">
        <v>55</v>
      </c>
      <c r="C81" s="56" t="s">
        <v>54</v>
      </c>
      <c r="D81" s="57" t="s">
        <v>53</v>
      </c>
      <c r="E81" s="58" t="s">
        <v>56</v>
      </c>
      <c r="F81" s="55" t="s">
        <v>52</v>
      </c>
      <c r="G81" s="56" t="s">
        <v>54</v>
      </c>
      <c r="H81" s="57" t="s">
        <v>53</v>
      </c>
      <c r="I81" s="56" t="s">
        <v>54</v>
      </c>
      <c r="J81" s="24" t="s">
        <v>58</v>
      </c>
      <c r="K81" s="57" t="s">
        <v>53</v>
      </c>
      <c r="L81" s="56" t="s">
        <v>54</v>
      </c>
      <c r="M81" s="57" t="s">
        <v>53</v>
      </c>
      <c r="N81" s="59" t="s">
        <v>57</v>
      </c>
      <c r="O81" s="56" t="s">
        <v>54</v>
      </c>
      <c r="P81" s="55" t="s">
        <v>52</v>
      </c>
      <c r="Q81" s="56" t="s">
        <v>54</v>
      </c>
    </row>
    <row r="82" spans="1:17" ht="15" customHeight="1" x14ac:dyDescent="0.3">
      <c r="A82" s="18">
        <v>76</v>
      </c>
      <c r="B82" s="56" t="s">
        <v>54</v>
      </c>
      <c r="C82" s="67" t="s">
        <v>55</v>
      </c>
      <c r="D82" s="56" t="s">
        <v>54</v>
      </c>
      <c r="E82" s="57" t="s">
        <v>53</v>
      </c>
      <c r="F82" s="61" t="s">
        <v>40</v>
      </c>
      <c r="G82" s="55" t="s">
        <v>52</v>
      </c>
      <c r="H82" s="56" t="s">
        <v>54</v>
      </c>
      <c r="I82" s="57" t="s">
        <v>53</v>
      </c>
      <c r="J82" s="56" t="s">
        <v>54</v>
      </c>
      <c r="K82" s="54" t="s">
        <v>55</v>
      </c>
      <c r="L82" s="57" t="s">
        <v>53</v>
      </c>
      <c r="M82" s="56" t="s">
        <v>54</v>
      </c>
      <c r="N82" s="57" t="s">
        <v>53</v>
      </c>
      <c r="O82" s="22" t="s">
        <v>57</v>
      </c>
      <c r="P82" s="56" t="s">
        <v>54</v>
      </c>
      <c r="Q82" s="55" t="s">
        <v>52</v>
      </c>
    </row>
    <row r="83" spans="1:17" ht="15" customHeight="1" x14ac:dyDescent="0.3">
      <c r="A83" s="18">
        <v>77</v>
      </c>
      <c r="B83" s="57" t="s">
        <v>53</v>
      </c>
      <c r="C83" s="56" t="s">
        <v>54</v>
      </c>
      <c r="D83" s="67" t="s">
        <v>55</v>
      </c>
      <c r="E83" s="56" t="s">
        <v>54</v>
      </c>
      <c r="F83" s="57" t="s">
        <v>53</v>
      </c>
      <c r="G83" s="58" t="s">
        <v>56</v>
      </c>
      <c r="H83" s="55" t="s">
        <v>52</v>
      </c>
      <c r="I83" s="56" t="s">
        <v>54</v>
      </c>
      <c r="J83" s="57" t="s">
        <v>53</v>
      </c>
      <c r="K83" s="56" t="s">
        <v>54</v>
      </c>
      <c r="L83" s="24" t="s">
        <v>58</v>
      </c>
      <c r="M83" s="57" t="s">
        <v>53</v>
      </c>
      <c r="N83" s="56" t="s">
        <v>54</v>
      </c>
      <c r="O83" s="57" t="s">
        <v>53</v>
      </c>
      <c r="P83" s="59" t="s">
        <v>57</v>
      </c>
      <c r="Q83" s="56" t="s">
        <v>54</v>
      </c>
    </row>
    <row r="84" spans="1:17" ht="15" customHeight="1" x14ac:dyDescent="0.3">
      <c r="A84" s="18">
        <v>78</v>
      </c>
      <c r="B84" s="56" t="s">
        <v>54</v>
      </c>
      <c r="C84" s="57" t="s">
        <v>53</v>
      </c>
      <c r="D84" s="56" t="s">
        <v>54</v>
      </c>
      <c r="E84" s="67" t="s">
        <v>55</v>
      </c>
      <c r="F84" s="56" t="s">
        <v>54</v>
      </c>
      <c r="G84" s="57" t="s">
        <v>53</v>
      </c>
      <c r="H84" s="61" t="s">
        <v>40</v>
      </c>
      <c r="I84" s="55" t="s">
        <v>52</v>
      </c>
      <c r="J84" s="56" t="s">
        <v>54</v>
      </c>
      <c r="K84" s="57" t="s">
        <v>53</v>
      </c>
      <c r="L84" s="56" t="s">
        <v>54</v>
      </c>
      <c r="M84" s="24" t="s">
        <v>58</v>
      </c>
      <c r="N84" s="57" t="s">
        <v>53</v>
      </c>
      <c r="O84" s="56" t="s">
        <v>54</v>
      </c>
      <c r="P84" s="57" t="s">
        <v>53</v>
      </c>
      <c r="Q84" s="59" t="s">
        <v>57</v>
      </c>
    </row>
    <row r="85" spans="1:17" ht="15" customHeight="1" x14ac:dyDescent="0.3">
      <c r="A85" s="18">
        <v>79</v>
      </c>
      <c r="B85" s="57" t="s">
        <v>53</v>
      </c>
      <c r="C85" s="56" t="s">
        <v>54</v>
      </c>
      <c r="D85" s="57" t="s">
        <v>53</v>
      </c>
      <c r="E85" s="56" t="s">
        <v>54</v>
      </c>
      <c r="F85" s="67" t="s">
        <v>55</v>
      </c>
      <c r="G85" s="56" t="s">
        <v>54</v>
      </c>
      <c r="H85" s="57" t="s">
        <v>53</v>
      </c>
      <c r="I85" s="58" t="s">
        <v>56</v>
      </c>
      <c r="J85" s="55" t="s">
        <v>52</v>
      </c>
      <c r="K85" s="56" t="s">
        <v>54</v>
      </c>
      <c r="L85" s="57" t="s">
        <v>53</v>
      </c>
      <c r="M85" s="56" t="s">
        <v>54</v>
      </c>
      <c r="N85" s="24" t="s">
        <v>58</v>
      </c>
      <c r="O85" s="57" t="s">
        <v>53</v>
      </c>
      <c r="P85" s="56" t="s">
        <v>54</v>
      </c>
      <c r="Q85" s="57" t="s">
        <v>53</v>
      </c>
    </row>
    <row r="86" spans="1:17" ht="15" customHeight="1" x14ac:dyDescent="0.3">
      <c r="A86" s="18">
        <v>80</v>
      </c>
      <c r="B86" s="56" t="s">
        <v>54</v>
      </c>
      <c r="C86" s="57" t="s">
        <v>53</v>
      </c>
      <c r="D86" s="56" t="s">
        <v>54</v>
      </c>
      <c r="E86" s="57" t="s">
        <v>53</v>
      </c>
      <c r="F86" s="56" t="s">
        <v>54</v>
      </c>
      <c r="G86" s="67" t="s">
        <v>55</v>
      </c>
      <c r="H86" s="56" t="s">
        <v>54</v>
      </c>
      <c r="I86" s="57" t="s">
        <v>53</v>
      </c>
      <c r="J86" s="20" t="s">
        <v>54</v>
      </c>
      <c r="K86" s="55" t="s">
        <v>52</v>
      </c>
      <c r="L86" s="56" t="s">
        <v>54</v>
      </c>
      <c r="M86" s="57" t="s">
        <v>53</v>
      </c>
      <c r="N86" s="56" t="s">
        <v>54</v>
      </c>
      <c r="O86" s="24" t="s">
        <v>58</v>
      </c>
      <c r="P86" s="57" t="s">
        <v>53</v>
      </c>
      <c r="Q86" s="56" t="s">
        <v>54</v>
      </c>
    </row>
    <row r="87" spans="1:17" ht="15" customHeight="1" x14ac:dyDescent="0.3">
      <c r="A87" s="18">
        <v>81</v>
      </c>
      <c r="B87" s="55" t="s">
        <v>52</v>
      </c>
      <c r="C87" s="56" t="s">
        <v>54</v>
      </c>
      <c r="D87" s="57" t="s">
        <v>53</v>
      </c>
      <c r="E87" s="56" t="s">
        <v>54</v>
      </c>
      <c r="F87" s="57" t="s">
        <v>53</v>
      </c>
      <c r="G87" s="56" t="s">
        <v>54</v>
      </c>
      <c r="H87" s="67" t="s">
        <v>55</v>
      </c>
      <c r="I87" s="56" t="s">
        <v>54</v>
      </c>
      <c r="J87" s="61" t="s">
        <v>40</v>
      </c>
      <c r="K87" s="58" t="s">
        <v>56</v>
      </c>
      <c r="L87" s="55" t="s">
        <v>52</v>
      </c>
      <c r="M87" s="56" t="s">
        <v>54</v>
      </c>
      <c r="N87" s="57" t="s">
        <v>53</v>
      </c>
      <c r="O87" s="56" t="s">
        <v>54</v>
      </c>
      <c r="P87" s="24" t="s">
        <v>58</v>
      </c>
      <c r="Q87" s="57" t="s">
        <v>53</v>
      </c>
    </row>
    <row r="88" spans="1:17" ht="15" customHeight="1" x14ac:dyDescent="0.3">
      <c r="A88" s="18">
        <v>82</v>
      </c>
      <c r="B88" s="56" t="s">
        <v>54</v>
      </c>
      <c r="C88" s="55" t="s">
        <v>52</v>
      </c>
      <c r="D88" s="56" t="s">
        <v>54</v>
      </c>
      <c r="E88" s="57" t="s">
        <v>53</v>
      </c>
      <c r="F88" s="56" t="s">
        <v>54</v>
      </c>
      <c r="G88" s="57" t="s">
        <v>53</v>
      </c>
      <c r="H88" s="56" t="s">
        <v>54</v>
      </c>
      <c r="I88" s="67" t="s">
        <v>55</v>
      </c>
      <c r="J88" s="56" t="s">
        <v>54</v>
      </c>
      <c r="K88" s="57" t="s">
        <v>53</v>
      </c>
      <c r="L88" s="58" t="s">
        <v>56</v>
      </c>
      <c r="M88" s="55" t="s">
        <v>52</v>
      </c>
      <c r="N88" s="56" t="s">
        <v>54</v>
      </c>
      <c r="O88" s="57" t="s">
        <v>53</v>
      </c>
      <c r="P88" s="56" t="s">
        <v>54</v>
      </c>
      <c r="Q88" s="24" t="s">
        <v>58</v>
      </c>
    </row>
    <row r="89" spans="1:17" ht="15" customHeight="1" x14ac:dyDescent="0.3"/>
    <row r="90" spans="1:17" ht="15" customHeight="1" x14ac:dyDescent="0.3">
      <c r="J90"/>
      <c r="K90"/>
    </row>
    <row r="91" spans="1:17" ht="15" customHeight="1" x14ac:dyDescent="0.3">
      <c r="A91" s="25" t="s">
        <v>41</v>
      </c>
      <c r="B91" s="25" t="s">
        <v>42</v>
      </c>
      <c r="C91" s="25" t="s">
        <v>43</v>
      </c>
      <c r="D91" s="25" t="s">
        <v>44</v>
      </c>
      <c r="F91" s="30"/>
      <c r="G91" s="26" t="s">
        <v>45</v>
      </c>
      <c r="J91"/>
      <c r="K91"/>
    </row>
    <row r="92" spans="1:17" ht="15" customHeight="1" x14ac:dyDescent="0.3">
      <c r="A92" s="19" t="s">
        <v>52</v>
      </c>
      <c r="B92" s="26">
        <f>'Cálculo PEX 70-30 (41 min)'!H4</f>
        <v>153</v>
      </c>
      <c r="C92" s="26">
        <f>COUNTIF($B$7:$Q$88,A92)</f>
        <v>153</v>
      </c>
      <c r="D92" s="27">
        <f>C92-B92</f>
        <v>0</v>
      </c>
      <c r="F92" s="26">
        <v>1</v>
      </c>
      <c r="G92" s="19" t="s">
        <v>52</v>
      </c>
      <c r="I92" s="63"/>
      <c r="J92"/>
      <c r="K92"/>
    </row>
    <row r="93" spans="1:17" ht="15" customHeight="1" x14ac:dyDescent="0.3">
      <c r="A93" s="21" t="s">
        <v>53</v>
      </c>
      <c r="B93" s="26">
        <f>'Cálculo PEX 70-30 (41 min)'!H5</f>
        <v>374</v>
      </c>
      <c r="C93" s="26">
        <f t="shared" ref="C93:C100" si="0">COUNTIF($B$7:$Q$88,A93)</f>
        <v>374</v>
      </c>
      <c r="D93" s="27">
        <f t="shared" ref="D93:D97" si="1">C93-B93</f>
        <v>0</v>
      </c>
      <c r="F93" s="26">
        <v>2</v>
      </c>
      <c r="G93" s="54" t="s">
        <v>55</v>
      </c>
      <c r="I93" s="63"/>
      <c r="J93"/>
      <c r="K93"/>
    </row>
    <row r="94" spans="1:17" ht="15" customHeight="1" x14ac:dyDescent="0.3">
      <c r="A94" s="24" t="s">
        <v>58</v>
      </c>
      <c r="B94" s="26">
        <f>'Cálculo PEX 70-30 (41 min)'!H6</f>
        <v>56</v>
      </c>
      <c r="C94" s="26">
        <f t="shared" si="0"/>
        <v>56</v>
      </c>
      <c r="D94" s="27">
        <f t="shared" si="1"/>
        <v>0</v>
      </c>
      <c r="F94" s="26">
        <v>3</v>
      </c>
      <c r="G94" s="24" t="s">
        <v>58</v>
      </c>
      <c r="I94" s="63"/>
      <c r="J94"/>
      <c r="K94"/>
    </row>
    <row r="95" spans="1:17" ht="15" customHeight="1" x14ac:dyDescent="0.3">
      <c r="A95" s="22" t="s">
        <v>57</v>
      </c>
      <c r="B95" s="26">
        <f>'Cálculo PEX 70-30 (41 min)'!H7</f>
        <v>56</v>
      </c>
      <c r="C95" s="26">
        <f t="shared" si="0"/>
        <v>56</v>
      </c>
      <c r="D95" s="27">
        <f t="shared" si="1"/>
        <v>0</v>
      </c>
      <c r="F95" s="26">
        <v>4</v>
      </c>
      <c r="G95" s="22" t="s">
        <v>57</v>
      </c>
      <c r="I95" s="63"/>
      <c r="J95"/>
      <c r="K95"/>
    </row>
    <row r="96" spans="1:17" ht="15" customHeight="1" x14ac:dyDescent="0.3">
      <c r="A96" s="23" t="s">
        <v>56</v>
      </c>
      <c r="B96" s="26">
        <f>'Cálculo PEX 70-30 (41 min)'!H8</f>
        <v>56</v>
      </c>
      <c r="C96" s="26">
        <f t="shared" si="0"/>
        <v>56</v>
      </c>
      <c r="D96" s="27">
        <f t="shared" si="1"/>
        <v>0</v>
      </c>
      <c r="F96" s="26">
        <v>5</v>
      </c>
      <c r="G96" s="23" t="s">
        <v>56</v>
      </c>
      <c r="I96" s="63"/>
      <c r="J96"/>
      <c r="K96"/>
    </row>
    <row r="97" spans="1:9" ht="15" customHeight="1" x14ac:dyDescent="0.3">
      <c r="A97" s="20" t="s">
        <v>54</v>
      </c>
      <c r="B97" s="26">
        <f>'Cálculo PEX 70-30 (41 min)'!H9</f>
        <v>502</v>
      </c>
      <c r="C97" s="26">
        <f t="shared" si="0"/>
        <v>502</v>
      </c>
      <c r="D97" s="27">
        <f t="shared" si="1"/>
        <v>0</v>
      </c>
      <c r="F97" s="26">
        <v>6</v>
      </c>
      <c r="G97" s="21" t="s">
        <v>53</v>
      </c>
      <c r="I97" s="63"/>
    </row>
    <row r="98" spans="1:9" ht="15" customHeight="1" x14ac:dyDescent="0.3">
      <c r="A98" s="54" t="s">
        <v>55</v>
      </c>
      <c r="B98" s="26">
        <f>'Cálculo PEX 70-30 (41 min)'!H10</f>
        <v>111</v>
      </c>
      <c r="C98" s="26">
        <f t="shared" si="0"/>
        <v>111</v>
      </c>
      <c r="D98" s="27">
        <f t="shared" ref="D98" si="2">C98-B98</f>
        <v>0</v>
      </c>
      <c r="F98" s="26">
        <v>7</v>
      </c>
      <c r="G98" s="62" t="s">
        <v>54</v>
      </c>
      <c r="I98" s="63"/>
    </row>
    <row r="99" spans="1:9" ht="15" customHeight="1" x14ac:dyDescent="0.3">
      <c r="A99" s="52" t="s">
        <v>59</v>
      </c>
      <c r="B99" s="26">
        <v>0</v>
      </c>
      <c r="C99" s="26">
        <f t="shared" si="0"/>
        <v>0</v>
      </c>
      <c r="D99" s="27">
        <f>C99-B99</f>
        <v>0</v>
      </c>
      <c r="F99" s="26">
        <v>8</v>
      </c>
      <c r="G99" s="52" t="s">
        <v>59</v>
      </c>
      <c r="I99" s="63"/>
    </row>
    <row r="100" spans="1:9" ht="15" customHeight="1" x14ac:dyDescent="0.3">
      <c r="A100" s="61" t="s">
        <v>40</v>
      </c>
      <c r="B100" s="26">
        <f>'Cálculo PEX 70-30 (41 min)'!C15</f>
        <v>4</v>
      </c>
      <c r="C100" s="26">
        <f t="shared" si="0"/>
        <v>4</v>
      </c>
      <c r="D100" s="27">
        <f>C100-B100</f>
        <v>0</v>
      </c>
    </row>
    <row r="101" spans="1:9" ht="15" customHeight="1" x14ac:dyDescent="0.3">
      <c r="A101" s="28" t="s">
        <v>27</v>
      </c>
      <c r="B101" s="28">
        <f>SUM(B92:B100)</f>
        <v>1312</v>
      </c>
      <c r="C101" s="28">
        <f>SUM(C92:C100)</f>
        <v>1312</v>
      </c>
      <c r="D101" s="28">
        <f>SUM(D92:D100)</f>
        <v>0</v>
      </c>
    </row>
    <row r="102" spans="1:9" ht="15" customHeight="1" x14ac:dyDescent="0.3"/>
    <row r="103" spans="1:9" ht="15" customHeight="1" x14ac:dyDescent="0.3"/>
    <row r="104" spans="1:9" ht="15" customHeight="1" x14ac:dyDescent="0.3"/>
    <row r="105" spans="1:9" ht="15" customHeight="1" x14ac:dyDescent="0.3"/>
    <row r="106" spans="1:9" ht="15" customHeight="1" x14ac:dyDescent="0.3">
      <c r="F106"/>
      <c r="G106"/>
    </row>
  </sheetData>
  <mergeCells count="1">
    <mergeCell ref="A4:A6"/>
  </mergeCells>
  <conditionalFormatting sqref="D92:D100">
    <cfRule type="cellIs" dxfId="1" priority="486" operator="equal">
      <formula>0</formula>
    </cfRule>
    <cfRule type="cellIs" dxfId="0" priority="931" operator="lessThan">
      <formula>0</formula>
    </cfRule>
  </conditionalFormatting>
  <pageMargins left="0.7" right="0.7" top="0.75" bottom="0.75" header="0.3" footer="0.3"/>
  <pageSetup paperSize="5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9" ma:contentTypeDescription="Crear nuevo documento." ma:contentTypeScope="" ma:versionID="f289caff301342fe36b44ec236dc0475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53720053523782027920b84b73f1bae4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3534a47-c999-4e0c-be1f-c40a0b9fe6e0}" ma:internalName="TaxCatchAll" ma:showField="CatchAllData" ma:web="7463e6f2-4cf7-4f37-8a7b-859c1e512b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3e6f2-4cf7-4f37-8a7b-859c1e512b3c" xsi:nil="true"/>
    <lcf76f155ced4ddcb4097134ff3c332f xmlns="8175d881-c252-4cc7-85ac-127631b324fb">
      <Terms xmlns="http://schemas.microsoft.com/office/infopath/2007/PartnerControls"/>
    </lcf76f155ced4ddcb4097134ff3c332f>
    <_Flow_SignoffStatus xmlns="8175d881-c252-4cc7-85ac-127631b324fb" xsi:nil="true"/>
    <SharedWithUsers xmlns="7463e6f2-4cf7-4f37-8a7b-859c1e512b3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9296B9D-3E3D-4CE9-BE68-22FDC85AD4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957048-CCE6-4D45-8FEF-9E60703D7FC1}"/>
</file>

<file path=customXml/itemProps3.xml><?xml version="1.0" encoding="utf-8"?>
<ds:datastoreItem xmlns:ds="http://schemas.openxmlformats.org/officeDocument/2006/customXml" ds:itemID="{348A40B0-1E0D-4E2B-9934-01A30ACF3302}">
  <ds:schemaRefs>
    <ds:schemaRef ds:uri="2a06eb41-2329-480f-a610-9d3a6819f095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50eb44c8-ebbf-4ed9-9871-8179e75105ba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Premisas PEX (41 min)</vt:lpstr>
      <vt:lpstr>Cálculo PEX 70-30 (41 min)</vt:lpstr>
      <vt:lpstr>Modelo PEX Campaña 0CI 16 días</vt:lpstr>
      <vt:lpstr>'Cálculo PEX 70-30 (41 min)'!Área_de_impresión</vt:lpstr>
      <vt:lpstr>'Modelo PEX Campaña 0CI 16 días'!Área_de_impresión</vt:lpstr>
      <vt:lpstr>'Premisas PEX (41 min)'!Área_de_impresión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HERNANDEZ XARENI EVA</dc:creator>
  <cp:keywords/>
  <dc:description/>
  <cp:lastModifiedBy>VASQUEZ GONZALEZ ALMA DELIA</cp:lastModifiedBy>
  <cp:revision/>
  <dcterms:created xsi:type="dcterms:W3CDTF">2020-10-05T06:21:42Z</dcterms:created>
  <dcterms:modified xsi:type="dcterms:W3CDTF">2024-09-25T02:17:22Z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MediaServiceImageTags">
    <vt:lpwstr/>
  </property>
  <property fmtid="{D5CDD505-2E9C-101B-9397-08002B2CF9AE}" pid="4" name="Order">
    <vt:r8>94151700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